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86FFE15A-A367-4934-9F85-B54C58882D51}"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E331" i="9"/>
  <c r="B331" i="9"/>
  <c r="H330" i="9"/>
  <c r="G330" i="9"/>
  <c r="F330" i="9"/>
  <c r="E330" i="9"/>
  <c r="B330" i="9" s="1"/>
  <c r="H329" i="9"/>
  <c r="G329" i="9"/>
  <c r="E329" i="9" s="1"/>
  <c r="B329" i="9" s="1"/>
  <c r="F329" i="9"/>
  <c r="H328" i="9"/>
  <c r="G328" i="9"/>
  <c r="F328" i="9"/>
  <c r="E328" i="9"/>
  <c r="B328" i="9"/>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c r="H303" i="9"/>
  <c r="G303" i="9"/>
  <c r="F303" i="9"/>
  <c r="E303" i="9"/>
  <c r="B303" i="9" s="1"/>
  <c r="F302" i="9"/>
  <c r="F301" i="9"/>
  <c r="F300" i="9"/>
  <c r="F299" i="9"/>
  <c r="F298" i="9"/>
  <c r="F297" i="9"/>
  <c r="L296" i="9"/>
  <c r="H296" i="9"/>
  <c r="F296" i="9"/>
  <c r="F295" i="9"/>
  <c r="I294" i="9"/>
  <c r="H294" i="9"/>
  <c r="E294" i="9" s="1"/>
  <c r="B294" i="9" s="1"/>
  <c r="F294" i="9"/>
  <c r="E293" i="9"/>
  <c r="M292" i="9"/>
  <c r="L292" i="9"/>
  <c r="F292" i="9"/>
  <c r="E292" i="9"/>
  <c r="B292" i="9"/>
  <c r="M291" i="9"/>
  <c r="L291" i="9"/>
  <c r="F291" i="9"/>
  <c r="E291" i="9"/>
  <c r="B291" i="9"/>
  <c r="M290" i="9"/>
  <c r="L290" i="9"/>
  <c r="F290" i="9"/>
  <c r="E290" i="9"/>
  <c r="B290" i="9"/>
  <c r="M289" i="9"/>
  <c r="L289" i="9"/>
  <c r="F289" i="9"/>
  <c r="E289" i="9"/>
  <c r="B289" i="9"/>
  <c r="M288" i="9"/>
  <c r="L288" i="9"/>
  <c r="F288" i="9"/>
  <c r="B288" i="9" s="1"/>
  <c r="E288" i="9"/>
  <c r="M287" i="9"/>
  <c r="L287" i="9"/>
  <c r="F287" i="9" s="1"/>
  <c r="B287" i="9" s="1"/>
  <c r="E287" i="9"/>
  <c r="M286" i="9"/>
  <c r="L286" i="9"/>
  <c r="F286" i="9"/>
  <c r="E286" i="9"/>
  <c r="B286" i="9"/>
  <c r="M285" i="9"/>
  <c r="L285" i="9"/>
  <c r="F285" i="9"/>
  <c r="E285" i="9"/>
  <c r="B285" i="9" s="1"/>
  <c r="M284" i="9"/>
  <c r="L284" i="9"/>
  <c r="F284" i="9"/>
  <c r="E284" i="9"/>
  <c r="B284" i="9" s="1"/>
  <c r="M283" i="9"/>
  <c r="L283" i="9"/>
  <c r="F283" i="9"/>
  <c r="E283" i="9"/>
  <c r="B283" i="9" s="1"/>
  <c r="M282" i="9"/>
  <c r="L282" i="9"/>
  <c r="F282" i="9" s="1"/>
  <c r="B282" i="9" s="1"/>
  <c r="E282" i="9"/>
  <c r="M281" i="9"/>
  <c r="L281" i="9"/>
  <c r="F281" i="9"/>
  <c r="E281" i="9"/>
  <c r="B281" i="9" s="1"/>
  <c r="M280" i="9"/>
  <c r="L280" i="9"/>
  <c r="F280" i="9"/>
  <c r="E280" i="9"/>
  <c r="B280" i="9" s="1"/>
  <c r="M279" i="9"/>
  <c r="L279" i="9"/>
  <c r="F279" i="9" s="1"/>
  <c r="B279" i="9" s="1"/>
  <c r="E279" i="9"/>
  <c r="M278" i="9"/>
  <c r="L278" i="9"/>
  <c r="F278" i="9"/>
  <c r="E278" i="9"/>
  <c r="B278" i="9" s="1"/>
  <c r="M277" i="9"/>
  <c r="L277" i="9"/>
  <c r="F277" i="9" s="1"/>
  <c r="E277" i="9"/>
  <c r="B277" i="9" s="1"/>
  <c r="M276" i="9"/>
  <c r="L276" i="9"/>
  <c r="F276" i="9" s="1"/>
  <c r="E276" i="9"/>
  <c r="M275" i="9"/>
  <c r="L275" i="9"/>
  <c r="F275" i="9" s="1"/>
  <c r="B275" i="9" s="1"/>
  <c r="E275" i="9"/>
  <c r="M274" i="9"/>
  <c r="L274" i="9"/>
  <c r="F274" i="9" s="1"/>
  <c r="E274" i="9"/>
  <c r="B274" i="9" s="1"/>
  <c r="M273" i="9"/>
  <c r="L273" i="9"/>
  <c r="F273" i="9" s="1"/>
  <c r="B273" i="9" s="1"/>
  <c r="E273" i="9"/>
  <c r="M272" i="9"/>
  <c r="L272" i="9"/>
  <c r="F272" i="9"/>
  <c r="E272" i="9"/>
  <c r="B272" i="9" s="1"/>
  <c r="M271" i="9"/>
  <c r="L271" i="9"/>
  <c r="F271" i="9" s="1"/>
  <c r="B271" i="9" s="1"/>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s="1"/>
  <c r="E266" i="9"/>
  <c r="B266" i="9" s="1"/>
  <c r="M265" i="9"/>
  <c r="L265" i="9"/>
  <c r="F265" i="9"/>
  <c r="B265" i="9" s="1"/>
  <c r="E265" i="9"/>
  <c r="M264" i="9"/>
  <c r="L264" i="9"/>
  <c r="F264" i="9"/>
  <c r="E264" i="9"/>
  <c r="B264" i="9" s="1"/>
  <c r="M263" i="9"/>
  <c r="L263" i="9"/>
  <c r="F263" i="9"/>
  <c r="E263" i="9"/>
  <c r="B263" i="9" s="1"/>
  <c r="M262" i="9"/>
  <c r="L262" i="9"/>
  <c r="F262" i="9"/>
  <c r="E262" i="9"/>
  <c r="B262" i="9"/>
  <c r="M261" i="9"/>
  <c r="L261" i="9"/>
  <c r="F261" i="9"/>
  <c r="E261" i="9"/>
  <c r="B261" i="9" s="1"/>
  <c r="M260" i="9"/>
  <c r="L260" i="9"/>
  <c r="F260" i="9" s="1"/>
  <c r="E260" i="9"/>
  <c r="M259" i="9"/>
  <c r="L259" i="9"/>
  <c r="F259" i="9"/>
  <c r="E259" i="9"/>
  <c r="B259" i="9" s="1"/>
  <c r="M258" i="9"/>
  <c r="L258" i="9"/>
  <c r="F258" i="9" s="1"/>
  <c r="B258" i="9" s="1"/>
  <c r="E258" i="9"/>
  <c r="M257" i="9"/>
  <c r="L257" i="9"/>
  <c r="F257" i="9"/>
  <c r="E257" i="9"/>
  <c r="B257" i="9"/>
  <c r="M256" i="9"/>
  <c r="L256" i="9"/>
  <c r="F256" i="9" s="1"/>
  <c r="B256" i="9" s="1"/>
  <c r="E256" i="9"/>
  <c r="M255" i="9"/>
  <c r="F255" i="9" s="1"/>
  <c r="L255" i="9"/>
  <c r="E255" i="9"/>
  <c r="M254" i="9"/>
  <c r="L254" i="9"/>
  <c r="F254" i="9"/>
  <c r="E254" i="9"/>
  <c r="B254" i="9"/>
  <c r="M253" i="9"/>
  <c r="L253" i="9"/>
  <c r="F253" i="9"/>
  <c r="B253" i="9" s="1"/>
  <c r="E253" i="9"/>
  <c r="M252" i="9"/>
  <c r="L252" i="9"/>
  <c r="F252" i="9"/>
  <c r="E252" i="9"/>
  <c r="B252" i="9"/>
  <c r="M251" i="9"/>
  <c r="L251" i="9"/>
  <c r="F251" i="9" s="1"/>
  <c r="B251" i="9" s="1"/>
  <c r="E251" i="9"/>
  <c r="M250" i="9"/>
  <c r="L250" i="9"/>
  <c r="F250" i="9"/>
  <c r="E250" i="9"/>
  <c r="B250" i="9" s="1"/>
  <c r="M249" i="9"/>
  <c r="L249" i="9"/>
  <c r="F249" i="9" s="1"/>
  <c r="E249" i="9"/>
  <c r="B249" i="9" s="1"/>
  <c r="M248" i="9"/>
  <c r="L248" i="9"/>
  <c r="F248" i="9" s="1"/>
  <c r="E248" i="9"/>
  <c r="B248" i="9" s="1"/>
  <c r="M247" i="9"/>
  <c r="L247" i="9"/>
  <c r="F247" i="9"/>
  <c r="B247" i="9" s="1"/>
  <c r="E247" i="9"/>
  <c r="M246" i="9"/>
  <c r="L246" i="9"/>
  <c r="F246" i="9"/>
  <c r="E246" i="9"/>
  <c r="B246" i="9"/>
  <c r="M245" i="9"/>
  <c r="L245" i="9"/>
  <c r="F245" i="9" s="1"/>
  <c r="B245" i="9" s="1"/>
  <c r="E245" i="9"/>
  <c r="M244" i="9"/>
  <c r="L244" i="9"/>
  <c r="F244" i="9"/>
  <c r="E244" i="9"/>
  <c r="B244" i="9" s="1"/>
  <c r="M243" i="9"/>
  <c r="L243" i="9"/>
  <c r="F243" i="9"/>
  <c r="E243" i="9"/>
  <c r="B243" i="9"/>
  <c r="M242" i="9"/>
  <c r="L242" i="9"/>
  <c r="F242" i="9"/>
  <c r="E242" i="9"/>
  <c r="B242" i="9"/>
  <c r="M241" i="9"/>
  <c r="L241" i="9"/>
  <c r="F241" i="9" s="1"/>
  <c r="E241" i="9"/>
  <c r="B241" i="9" s="1"/>
  <c r="M240" i="9"/>
  <c r="F240" i="9" s="1"/>
  <c r="B240" i="9" s="1"/>
  <c r="L240" i="9"/>
  <c r="E240" i="9"/>
  <c r="M239" i="9"/>
  <c r="L239" i="9"/>
  <c r="F239" i="9"/>
  <c r="E239" i="9"/>
  <c r="B239" i="9" s="1"/>
  <c r="M238" i="9"/>
  <c r="F238" i="9" s="1"/>
  <c r="L238" i="9"/>
  <c r="E238" i="9"/>
  <c r="B238" i="9" s="1"/>
  <c r="M237" i="9"/>
  <c r="L237" i="9"/>
  <c r="F237" i="9"/>
  <c r="E237" i="9"/>
  <c r="B237" i="9" s="1"/>
  <c r="M236" i="9"/>
  <c r="L236" i="9"/>
  <c r="E236" i="9"/>
  <c r="M235" i="9"/>
  <c r="L235" i="9"/>
  <c r="F235" i="9" s="1"/>
  <c r="B235" i="9" s="1"/>
  <c r="E235" i="9"/>
  <c r="M234" i="9"/>
  <c r="L234" i="9"/>
  <c r="F234" i="9"/>
  <c r="E234" i="9"/>
  <c r="B234" i="9" s="1"/>
  <c r="M233" i="9"/>
  <c r="L233" i="9"/>
  <c r="F233" i="9" s="1"/>
  <c r="E233" i="9"/>
  <c r="M232" i="9"/>
  <c r="L232" i="9"/>
  <c r="F232" i="9" s="1"/>
  <c r="E232" i="9"/>
  <c r="M231" i="9"/>
  <c r="L231" i="9"/>
  <c r="F231" i="9"/>
  <c r="E231" i="9"/>
  <c r="B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F169" i="9"/>
  <c r="E169" i="9"/>
  <c r="B169" i="9" s="1"/>
  <c r="H168" i="9"/>
  <c r="G168" i="9"/>
  <c r="F168" i="9"/>
  <c r="E168" i="9"/>
  <c r="B168" i="9" s="1"/>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G161" i="9"/>
  <c r="F161" i="9"/>
  <c r="E161" i="9"/>
  <c r="B161" i="9" s="1"/>
  <c r="H160" i="9"/>
  <c r="G160" i="9"/>
  <c r="F160" i="9"/>
  <c r="E160" i="9"/>
  <c r="B160" i="9" s="1"/>
  <c r="H159" i="9"/>
  <c r="E159" i="9" s="1"/>
  <c r="B159" i="9" s="1"/>
  <c r="G159" i="9"/>
  <c r="F159" i="9"/>
  <c r="H158" i="9"/>
  <c r="G158" i="9"/>
  <c r="F158" i="9"/>
  <c r="E158" i="9"/>
  <c r="B158" i="9" s="1"/>
  <c r="H157" i="9"/>
  <c r="G157" i="9"/>
  <c r="E157" i="9" s="1"/>
  <c r="B157" i="9" s="1"/>
  <c r="F157" i="9"/>
  <c r="H156" i="9"/>
  <c r="G156" i="9"/>
  <c r="E156" i="9" s="1"/>
  <c r="B156" i="9" s="1"/>
  <c r="F156" i="9"/>
  <c r="H155" i="9"/>
  <c r="G155" i="9"/>
  <c r="E155" i="9" s="1"/>
  <c r="B155" i="9" s="1"/>
  <c r="F155" i="9"/>
  <c r="H154" i="9"/>
  <c r="G154" i="9"/>
  <c r="F154" i="9"/>
  <c r="E154" i="9"/>
  <c r="B154" i="9" s="1"/>
  <c r="H153" i="9"/>
  <c r="G153" i="9"/>
  <c r="E153" i="9" s="1"/>
  <c r="B153" i="9" s="1"/>
  <c r="F153" i="9"/>
  <c r="H152" i="9"/>
  <c r="G152" i="9"/>
  <c r="F152" i="9"/>
  <c r="E152" i="9"/>
  <c r="B152" i="9"/>
  <c r="H151" i="9"/>
  <c r="G151" i="9"/>
  <c r="F151" i="9"/>
  <c r="E151" i="9"/>
  <c r="B151" i="9" s="1"/>
  <c r="H150" i="9"/>
  <c r="G150" i="9"/>
  <c r="E150" i="9" s="1"/>
  <c r="B150" i="9" s="1"/>
  <c r="F150" i="9"/>
  <c r="H149" i="9"/>
  <c r="G149" i="9"/>
  <c r="F149" i="9"/>
  <c r="E149" i="9"/>
  <c r="B149" i="9" s="1"/>
  <c r="H148" i="9"/>
  <c r="G148" i="9"/>
  <c r="F148" i="9"/>
  <c r="E148" i="9"/>
  <c r="B148" i="9" s="1"/>
  <c r="H147" i="9"/>
  <c r="G147" i="9"/>
  <c r="F147" i="9"/>
  <c r="E147" i="9"/>
  <c r="B147" i="9"/>
  <c r="H146" i="9"/>
  <c r="G146" i="9"/>
  <c r="E146" i="9" s="1"/>
  <c r="B146" i="9" s="1"/>
  <c r="F146" i="9"/>
  <c r="H145" i="9"/>
  <c r="G145" i="9"/>
  <c r="E145" i="9" s="1"/>
  <c r="B145" i="9" s="1"/>
  <c r="F145" i="9"/>
  <c r="H144" i="9"/>
  <c r="G144" i="9"/>
  <c r="F144" i="9"/>
  <c r="E144" i="9"/>
  <c r="B144" i="9" s="1"/>
  <c r="H143" i="9"/>
  <c r="G143" i="9"/>
  <c r="F143" i="9"/>
  <c r="E143" i="9"/>
  <c r="B143" i="9" s="1"/>
  <c r="H142" i="9"/>
  <c r="E142" i="9" s="1"/>
  <c r="B142" i="9" s="1"/>
  <c r="G142" i="9"/>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F80" i="9"/>
  <c r="E80" i="9"/>
  <c r="B80" i="9"/>
  <c r="H79" i="9"/>
  <c r="G79" i="9"/>
  <c r="E79" i="9" s="1"/>
  <c r="B79" i="9" s="1"/>
  <c r="F79" i="9"/>
  <c r="H78" i="9"/>
  <c r="G78" i="9"/>
  <c r="F78" i="9"/>
  <c r="E78" i="9"/>
  <c r="B78" i="9" s="1"/>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c r="H65" i="9"/>
  <c r="G65" i="9"/>
  <c r="F65" i="9"/>
  <c r="E65" i="9"/>
  <c r="B65" i="9" s="1"/>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G24" i="9"/>
  <c r="E24" i="9" s="1"/>
  <c r="F24" i="9"/>
  <c r="F4" i="9"/>
  <c r="O3" i="9"/>
  <c r="G296" i="9" s="1"/>
  <c r="E296" i="9" s="1"/>
  <c r="B296" i="9" s="1"/>
  <c r="I3" i="9"/>
  <c r="H3" i="9"/>
  <c r="G3" i="9"/>
  <c r="D104" i="8"/>
  <c r="D97" i="8"/>
  <c r="D92" i="8"/>
  <c r="D87" i="8"/>
  <c r="D82" i="8"/>
  <c r="D77" i="8"/>
  <c r="D72" i="8"/>
  <c r="D67" i="8"/>
  <c r="D62" i="8"/>
  <c r="D57" i="8"/>
  <c r="D52" i="8"/>
  <c r="D51" i="8" s="1"/>
  <c r="C1628" i="1" s="1"/>
  <c r="D46" i="8"/>
  <c r="D37" i="8"/>
  <c r="D27" i="8"/>
  <c r="D18" i="8"/>
  <c r="D8"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D255" i="5" s="1"/>
  <c r="D251" i="5" s="1"/>
  <c r="E255" i="5"/>
  <c r="D1259" i="1" s="1"/>
  <c r="F254" i="5"/>
  <c r="F253" i="5"/>
  <c r="E252" i="5"/>
  <c r="D1256" i="1" s="1"/>
  <c r="D252" i="5"/>
  <c r="E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E427" i="4"/>
  <c r="E648" i="4" s="1"/>
  <c r="D642" i="1" s="1"/>
  <c r="D427" i="4"/>
  <c r="C422" i="1" s="1"/>
  <c r="E426" i="4"/>
  <c r="E647" i="4" s="1"/>
  <c r="D641" i="1" s="1"/>
  <c r="D426" i="4"/>
  <c r="C421" i="1"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413" i="1"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I18" i="3"/>
  <c r="H18" i="3"/>
  <c r="G18" i="3"/>
  <c r="B18" i="3"/>
  <c r="I17" i="3"/>
  <c r="H17" i="3"/>
  <c r="G17" i="3"/>
  <c r="B17" i="3"/>
  <c r="H10" i="3" a="1"/>
  <c r="H10" i="3" s="1"/>
  <c r="L3" i="9" s="1"/>
  <c r="G1686" i="1"/>
  <c r="C1686" i="1"/>
  <c r="H1686" i="1" s="1"/>
  <c r="G1685" i="1"/>
  <c r="C1685" i="1"/>
  <c r="H1685" i="1" s="1"/>
  <c r="C1684" i="1"/>
  <c r="C1683" i="1"/>
  <c r="C1682" i="1"/>
  <c r="H1680" i="1"/>
  <c r="G1680" i="1"/>
  <c r="C1680" i="1"/>
  <c r="C1679" i="1"/>
  <c r="C1678" i="1"/>
  <c r="C1677" i="1"/>
  <c r="C1676" i="1"/>
  <c r="G1675" i="1"/>
  <c r="C1675" i="1"/>
  <c r="H1675" i="1" s="1"/>
  <c r="C1674" i="1"/>
  <c r="C1673" i="1"/>
  <c r="C1672" i="1"/>
  <c r="C1671" i="1"/>
  <c r="C1670" i="1"/>
  <c r="C1669" i="1"/>
  <c r="C1668" i="1"/>
  <c r="C1667" i="1"/>
  <c r="C1666" i="1"/>
  <c r="C1665" i="1"/>
  <c r="G1664" i="1"/>
  <c r="C1664" i="1"/>
  <c r="H1664" i="1" s="1"/>
  <c r="H1663" i="1"/>
  <c r="G1663" i="1"/>
  <c r="C1663" i="1"/>
  <c r="C1662" i="1"/>
  <c r="C1661" i="1"/>
  <c r="H1660" i="1"/>
  <c r="G1660" i="1"/>
  <c r="C1660" i="1"/>
  <c r="C1659" i="1"/>
  <c r="C1658" i="1"/>
  <c r="C1657" i="1"/>
  <c r="C1656" i="1"/>
  <c r="C1655" i="1"/>
  <c r="C1654" i="1"/>
  <c r="C1653" i="1"/>
  <c r="C1652" i="1"/>
  <c r="C1651" i="1"/>
  <c r="H1650" i="1"/>
  <c r="G1650" i="1"/>
  <c r="C1650" i="1"/>
  <c r="C1649" i="1"/>
  <c r="G1648" i="1"/>
  <c r="C1648" i="1"/>
  <c r="H1648" i="1" s="1"/>
  <c r="H1647" i="1"/>
  <c r="G1647" i="1"/>
  <c r="C1647" i="1"/>
  <c r="C1646" i="1"/>
  <c r="C1645" i="1"/>
  <c r="C1644" i="1"/>
  <c r="C1643" i="1"/>
  <c r="C1642" i="1"/>
  <c r="C1641" i="1"/>
  <c r="C1640" i="1"/>
  <c r="C1639" i="1"/>
  <c r="C1638" i="1"/>
  <c r="C1637" i="1"/>
  <c r="C1636" i="1"/>
  <c r="C1635" i="1"/>
  <c r="C1634" i="1"/>
  <c r="C1633" i="1"/>
  <c r="C1632" i="1"/>
  <c r="C1631" i="1"/>
  <c r="C1630" i="1"/>
  <c r="C1629" i="1"/>
  <c r="C1627" i="1"/>
  <c r="C1626" i="1"/>
  <c r="C1625" i="1"/>
  <c r="C1624" i="1"/>
  <c r="C1623" i="1"/>
  <c r="C1620" i="1"/>
  <c r="C1619" i="1"/>
  <c r="C1618" i="1"/>
  <c r="C1617" i="1"/>
  <c r="C1616" i="1"/>
  <c r="C1615" i="1"/>
  <c r="H1614" i="1"/>
  <c r="G1614" i="1"/>
  <c r="C1614" i="1"/>
  <c r="C1613" i="1"/>
  <c r="C1612" i="1"/>
  <c r="C1611" i="1"/>
  <c r="C1610" i="1"/>
  <c r="C1609" i="1"/>
  <c r="C1608" i="1"/>
  <c r="H1607" i="1"/>
  <c r="G1607" i="1"/>
  <c r="C1607" i="1"/>
  <c r="C1606" i="1"/>
  <c r="C1605" i="1"/>
  <c r="C1603" i="1"/>
  <c r="C1601" i="1"/>
  <c r="C1600" i="1"/>
  <c r="H1599" i="1"/>
  <c r="G1599" i="1"/>
  <c r="C1599" i="1"/>
  <c r="H1598" i="1"/>
  <c r="G1598" i="1"/>
  <c r="C1598" i="1"/>
  <c r="C1597" i="1"/>
  <c r="C1596" i="1"/>
  <c r="C1595" i="1"/>
  <c r="C1594" i="1"/>
  <c r="C1593" i="1"/>
  <c r="C1592" i="1"/>
  <c r="C1591" i="1"/>
  <c r="C1590" i="1"/>
  <c r="C1589" i="1"/>
  <c r="C1588" i="1"/>
  <c r="C1587" i="1"/>
  <c r="C1586" i="1"/>
  <c r="C1584"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H1569"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6" i="1"/>
  <c r="C1536" i="1"/>
  <c r="D1535" i="1"/>
  <c r="C1535" i="1"/>
  <c r="D1534" i="1"/>
  <c r="C1534" i="1"/>
  <c r="H1533" i="1"/>
  <c r="G1533"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G1497" i="1"/>
  <c r="D1497" i="1"/>
  <c r="C1497" i="1"/>
  <c r="H1497" i="1" s="1"/>
  <c r="G1496" i="1"/>
  <c r="D1496" i="1"/>
  <c r="C1496" i="1"/>
  <c r="H1496" i="1" s="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G1482" i="1"/>
  <c r="D1482" i="1"/>
  <c r="H1482" i="1" s="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D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H323" i="1"/>
  <c r="G323"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27" i="9" l="1"/>
  <c r="B327" i="9" s="1"/>
  <c r="C1585" i="1"/>
  <c r="D6" i="8"/>
  <c r="C1583" i="1" s="1"/>
  <c r="E36" i="9"/>
  <c r="B36" i="9" s="1"/>
  <c r="F236" i="9"/>
  <c r="B236" i="9" s="1"/>
  <c r="I41" i="3"/>
  <c r="C1681" i="1"/>
  <c r="D25" i="8"/>
  <c r="C1602" i="1" s="1"/>
  <c r="C1604" i="1"/>
  <c r="D1402" i="1"/>
  <c r="E5" i="6"/>
  <c r="B24" i="9"/>
  <c r="G215" i="9"/>
  <c r="E215" i="9" s="1"/>
  <c r="B215" i="9" s="1"/>
  <c r="G214" i="9"/>
  <c r="E214" i="9" s="1"/>
  <c r="B214" i="9" s="1"/>
  <c r="G213" i="9"/>
  <c r="E213" i="9" s="1"/>
  <c r="B213" i="9" s="1"/>
  <c r="G212" i="9"/>
  <c r="E212" i="9" s="1"/>
  <c r="B212" i="9" s="1"/>
  <c r="G198" i="9"/>
  <c r="E198" i="9" s="1"/>
  <c r="B198" i="9" s="1"/>
  <c r="G197" i="9"/>
  <c r="E197" i="9" s="1"/>
  <c r="B197" i="9" s="1"/>
  <c r="G189" i="9"/>
  <c r="E189" i="9" s="1"/>
  <c r="B189" i="9" s="1"/>
  <c r="G184" i="9"/>
  <c r="E184" i="9" s="1"/>
  <c r="B184" i="9" s="1"/>
  <c r="G182" i="9"/>
  <c r="E182" i="9" s="1"/>
  <c r="B182" i="9" s="1"/>
  <c r="G180" i="9"/>
  <c r="H179" i="9"/>
  <c r="G177" i="9"/>
  <c r="E177" i="9" s="1"/>
  <c r="B177" i="9" s="1"/>
  <c r="G176" i="9"/>
  <c r="E176" i="9" s="1"/>
  <c r="B176" i="9" s="1"/>
  <c r="G302" i="9"/>
  <c r="E302" i="9" s="1"/>
  <c r="B302" i="9" s="1"/>
  <c r="H308" i="9"/>
  <c r="E308" i="9" s="1"/>
  <c r="B308" i="9" s="1"/>
  <c r="H310" i="9"/>
  <c r="G183" i="9"/>
  <c r="E183" i="9" s="1"/>
  <c r="B183" i="9" s="1"/>
  <c r="L228" i="9"/>
  <c r="G208" i="9"/>
  <c r="E208" i="9" s="1"/>
  <c r="B208" i="9" s="1"/>
  <c r="L207" i="9"/>
  <c r="F207" i="9" s="1"/>
  <c r="G210" i="9"/>
  <c r="E210" i="9" s="1"/>
  <c r="B210" i="9" s="1"/>
  <c r="G194" i="9"/>
  <c r="E194" i="9" s="1"/>
  <c r="B194" i="9" s="1"/>
  <c r="G206" i="9"/>
  <c r="E206" i="9" s="1"/>
  <c r="B206" i="9" s="1"/>
  <c r="G310" i="9"/>
  <c r="E310" i="9" s="1"/>
  <c r="B310" i="9" s="1"/>
  <c r="H309" i="9"/>
  <c r="G201" i="9"/>
  <c r="E201" i="9" s="1"/>
  <c r="B201" i="9" s="1"/>
  <c r="G200" i="9"/>
  <c r="E200" i="9" s="1"/>
  <c r="B200" i="9" s="1"/>
  <c r="I10" i="9"/>
  <c r="G209" i="9"/>
  <c r="E209" i="9" s="1"/>
  <c r="B209" i="9" s="1"/>
  <c r="G207" i="9"/>
  <c r="E207" i="9" s="1"/>
  <c r="B207" i="9" s="1"/>
  <c r="G204" i="9"/>
  <c r="E204" i="9" s="1"/>
  <c r="B204" i="9" s="1"/>
  <c r="G203" i="9"/>
  <c r="E203" i="9" s="1"/>
  <c r="B203" i="9" s="1"/>
  <c r="G199" i="9"/>
  <c r="E199" i="9" s="1"/>
  <c r="B199" i="9" s="1"/>
  <c r="G195" i="9"/>
  <c r="E195" i="9" s="1"/>
  <c r="B195" i="9" s="1"/>
  <c r="G192" i="9"/>
  <c r="E192" i="9" s="1"/>
  <c r="B192" i="9" s="1"/>
  <c r="G191" i="9"/>
  <c r="E191" i="9" s="1"/>
  <c r="B191" i="9" s="1"/>
  <c r="G190" i="9"/>
  <c r="E190" i="9" s="1"/>
  <c r="B190" i="9" s="1"/>
  <c r="G188" i="9"/>
  <c r="E188" i="9" s="1"/>
  <c r="B188" i="9" s="1"/>
  <c r="G187" i="9"/>
  <c r="E187" i="9" s="1"/>
  <c r="B187" i="9" s="1"/>
  <c r="G186" i="9"/>
  <c r="E186" i="9" s="1"/>
  <c r="B186" i="9" s="1"/>
  <c r="G185" i="9"/>
  <c r="E185" i="9" s="1"/>
  <c r="B185" i="9" s="1"/>
  <c r="H180" i="9"/>
  <c r="G175" i="9"/>
  <c r="E175" i="9" s="1"/>
  <c r="B175" i="9" s="1"/>
  <c r="G174" i="9"/>
  <c r="E174" i="9" s="1"/>
  <c r="G211" i="9"/>
  <c r="E211" i="9" s="1"/>
  <c r="B211" i="9" s="1"/>
  <c r="G216" i="9"/>
  <c r="E216" i="9" s="1"/>
  <c r="B216" i="9" s="1"/>
  <c r="G218" i="9"/>
  <c r="E218" i="9" s="1"/>
  <c r="B218" i="9" s="1"/>
  <c r="G219" i="9"/>
  <c r="E219" i="9" s="1"/>
  <c r="B219" i="9" s="1"/>
  <c r="G301" i="9"/>
  <c r="E301" i="9" s="1"/>
  <c r="B301" i="9" s="1"/>
  <c r="G309" i="9"/>
  <c r="E309" i="9" s="1"/>
  <c r="B309" i="9" s="1"/>
  <c r="G178" i="9"/>
  <c r="E178" i="9" s="1"/>
  <c r="B178" i="9" s="1"/>
  <c r="G179" i="9"/>
  <c r="E179" i="9" s="1"/>
  <c r="B179" i="9" s="1"/>
  <c r="G181" i="9"/>
  <c r="E181" i="9" s="1"/>
  <c r="B181" i="9" s="1"/>
  <c r="G193" i="9"/>
  <c r="E193" i="9" s="1"/>
  <c r="B193" i="9" s="1"/>
  <c r="G220" i="9"/>
  <c r="E220" i="9" s="1"/>
  <c r="B220" i="9" s="1"/>
  <c r="G196" i="9"/>
  <c r="E196" i="9" s="1"/>
  <c r="B196" i="9" s="1"/>
  <c r="G202" i="9"/>
  <c r="E202" i="9" s="1"/>
  <c r="B202" i="9" s="1"/>
  <c r="G205" i="9"/>
  <c r="E205" i="9" s="1"/>
  <c r="B205" i="9" s="1"/>
  <c r="G223" i="9"/>
  <c r="E223" i="9" s="1"/>
  <c r="B223" i="9" s="1"/>
  <c r="G227" i="9"/>
  <c r="E227" i="9" s="1"/>
  <c r="B227" i="9" s="1"/>
  <c r="G300" i="9"/>
  <c r="E300" i="9" s="1"/>
  <c r="B300" i="9" s="1"/>
  <c r="M228" i="9"/>
  <c r="G226" i="9"/>
  <c r="E226" i="9" s="1"/>
  <c r="B226" i="9" s="1"/>
  <c r="G225" i="9"/>
  <c r="E225" i="9" s="1"/>
  <c r="B225" i="9" s="1"/>
  <c r="G224" i="9"/>
  <c r="E224" i="9" s="1"/>
  <c r="B224" i="9" s="1"/>
  <c r="G222" i="9"/>
  <c r="E222" i="9" s="1"/>
  <c r="B222" i="9" s="1"/>
  <c r="G221" i="9"/>
  <c r="E221" i="9" s="1"/>
  <c r="B221" i="9" s="1"/>
  <c r="G217" i="9"/>
  <c r="E217" i="9" s="1"/>
  <c r="B217" i="9" s="1"/>
  <c r="H1628" i="1"/>
  <c r="G1628" i="1"/>
  <c r="G1602" i="1"/>
  <c r="H1602" i="1"/>
  <c r="D44" i="8"/>
  <c r="B346" i="9"/>
  <c r="E345" i="9"/>
  <c r="I10" i="3" s="1"/>
  <c r="C1478" i="1"/>
  <c r="F82" i="6"/>
  <c r="F75" i="6"/>
  <c r="C1471" i="1"/>
  <c r="F66" i="6"/>
  <c r="C1462" i="1"/>
  <c r="C1457" i="1"/>
  <c r="F61" i="6"/>
  <c r="C1450" i="1"/>
  <c r="F54" i="6"/>
  <c r="F50" i="6"/>
  <c r="C1446" i="1"/>
  <c r="C1439" i="1"/>
  <c r="F43" i="6"/>
  <c r="F39" i="6"/>
  <c r="C1435" i="1"/>
  <c r="D1432" i="1"/>
  <c r="E35" i="6"/>
  <c r="C1432" i="1"/>
  <c r="F36" i="6"/>
  <c r="D35" i="6"/>
  <c r="C1424" i="1"/>
  <c r="F28" i="6"/>
  <c r="C1418" i="1"/>
  <c r="F22" i="6"/>
  <c r="C1409" i="1"/>
  <c r="F13" i="6"/>
  <c r="C1406" i="1"/>
  <c r="F10" i="6"/>
  <c r="F6" i="6"/>
  <c r="C1402" i="1"/>
  <c r="D1401" i="1"/>
  <c r="I27" i="3"/>
  <c r="E141" i="6"/>
  <c r="G348" i="9"/>
  <c r="E348" i="9" s="1"/>
  <c r="C1401" i="1"/>
  <c r="F5" i="6"/>
  <c r="D141" i="6"/>
  <c r="H27" i="3"/>
  <c r="C1301" i="1"/>
  <c r="F297" i="5"/>
  <c r="C1300" i="1"/>
  <c r="F296" i="5"/>
  <c r="C1295" i="1"/>
  <c r="F291" i="5"/>
  <c r="C1281" i="1"/>
  <c r="F277" i="5"/>
  <c r="C1278" i="1"/>
  <c r="F274" i="5"/>
  <c r="F264" i="5"/>
  <c r="C1268" i="1"/>
  <c r="F260" i="5"/>
  <c r="C1264" i="1"/>
  <c r="F256" i="5"/>
  <c r="C1260" i="1"/>
  <c r="F255" i="5"/>
  <c r="C1259" i="1"/>
  <c r="C1256" i="1"/>
  <c r="F252" i="5"/>
  <c r="D1255" i="1"/>
  <c r="I25" i="3"/>
  <c r="H25" i="3"/>
  <c r="F251" i="5"/>
  <c r="C1255" i="1"/>
  <c r="C1252" i="1"/>
  <c r="F248" i="5"/>
  <c r="C1241" i="1"/>
  <c r="F237" i="5"/>
  <c r="E219" i="5"/>
  <c r="D1224" i="1"/>
  <c r="C1224" i="1"/>
  <c r="F220" i="5"/>
  <c r="G339" i="9"/>
  <c r="C1223" i="1"/>
  <c r="F219" i="5"/>
  <c r="C1215" i="1"/>
  <c r="F211" i="5"/>
  <c r="C1208" i="1"/>
  <c r="F204" i="5"/>
  <c r="D1207" i="1"/>
  <c r="H338" i="9"/>
  <c r="C1207" i="1"/>
  <c r="G338" i="9"/>
  <c r="E338" i="9" s="1"/>
  <c r="B338" i="9" s="1"/>
  <c r="F203" i="5"/>
  <c r="D1201" i="1"/>
  <c r="H337" i="9"/>
  <c r="C1201" i="1"/>
  <c r="G337" i="9"/>
  <c r="E337" i="9" s="1"/>
  <c r="B337" i="9" s="1"/>
  <c r="F197" i="5"/>
  <c r="C1190" i="1"/>
  <c r="F186" i="5"/>
  <c r="C1185" i="1"/>
  <c r="F181" i="5"/>
  <c r="D1182" i="1"/>
  <c r="E177" i="5"/>
  <c r="H19" i="9" s="1"/>
  <c r="E19" i="9" s="1"/>
  <c r="B19" i="9" s="1"/>
  <c r="H336" i="9"/>
  <c r="G336" i="9"/>
  <c r="E336" i="9" s="1"/>
  <c r="B336" i="9" s="1"/>
  <c r="C1182" i="1"/>
  <c r="D177" i="5"/>
  <c r="F178" i="5"/>
  <c r="F171" i="5"/>
  <c r="C1176" i="1"/>
  <c r="F165" i="5"/>
  <c r="C1170" i="1"/>
  <c r="H316" i="9"/>
  <c r="H315" i="9"/>
  <c r="D1155" i="1"/>
  <c r="G316" i="9"/>
  <c r="E316" i="9" s="1"/>
  <c r="B316" i="9" s="1"/>
  <c r="F150" i="5"/>
  <c r="G315" i="9"/>
  <c r="E315" i="9" s="1"/>
  <c r="B315" i="9" s="1"/>
  <c r="C1155" i="1"/>
  <c r="F147" i="5"/>
  <c r="C1152" i="1"/>
  <c r="F143" i="5"/>
  <c r="C1148" i="1"/>
  <c r="F136" i="5"/>
  <c r="C1141" i="1"/>
  <c r="C1140" i="1"/>
  <c r="F135" i="5"/>
  <c r="C1132" i="1"/>
  <c r="F127" i="5"/>
  <c r="C1125" i="1"/>
  <c r="F120" i="5"/>
  <c r="F119" i="5"/>
  <c r="C1124" i="1"/>
  <c r="C1112" i="1"/>
  <c r="F107" i="5"/>
  <c r="D1094" i="1"/>
  <c r="H314" i="9"/>
  <c r="C1094" i="1"/>
  <c r="F89" i="5"/>
  <c r="G314" i="9"/>
  <c r="E314" i="9" s="1"/>
  <c r="B314" i="9" s="1"/>
  <c r="F88" i="5"/>
  <c r="C1093" i="1"/>
  <c r="C1087" i="1"/>
  <c r="F82" i="5"/>
  <c r="C1081" i="1"/>
  <c r="F76" i="5"/>
  <c r="C1076" i="1"/>
  <c r="F71" i="5"/>
  <c r="E69" i="5"/>
  <c r="D1075" i="1"/>
  <c r="F70" i="5"/>
  <c r="D69" i="5"/>
  <c r="C1075" i="1"/>
  <c r="F63" i="5"/>
  <c r="C1068" i="1"/>
  <c r="D7" i="5"/>
  <c r="D1061" i="1"/>
  <c r="F56" i="5"/>
  <c r="E7" i="5"/>
  <c r="D640" i="4"/>
  <c r="F535" i="4"/>
  <c r="D639" i="4"/>
  <c r="F430" i="4"/>
  <c r="D648" i="4"/>
  <c r="F427" i="4"/>
  <c r="D647" i="4"/>
  <c r="F426" i="4"/>
  <c r="F360" i="4"/>
  <c r="D418" i="4"/>
  <c r="C322" i="1"/>
  <c r="F327" i="4"/>
  <c r="C317" i="1"/>
  <c r="F322" i="4"/>
  <c r="C316" i="1"/>
  <c r="F321" i="4"/>
  <c r="C309" i="1"/>
  <c r="F314" i="4"/>
  <c r="F310" i="4"/>
  <c r="C305" i="1"/>
  <c r="F309" i="4"/>
  <c r="C304" i="1"/>
  <c r="D303" i="1"/>
  <c r="E417" i="4"/>
  <c r="D412" i="1" s="1"/>
  <c r="C303" i="1"/>
  <c r="F308" i="4"/>
  <c r="D417" i="4"/>
  <c r="F298" i="4"/>
  <c r="C294" i="1"/>
  <c r="C293" i="1"/>
  <c r="F297" i="4"/>
  <c r="F289" i="4"/>
  <c r="C285" i="1"/>
  <c r="F283" i="4"/>
  <c r="C279" i="1"/>
  <c r="C274" i="1"/>
  <c r="F278" i="4"/>
  <c r="F274" i="4"/>
  <c r="C270" i="1"/>
  <c r="F273" i="4"/>
  <c r="C269" i="1"/>
  <c r="C265" i="1"/>
  <c r="F269" i="4"/>
  <c r="C259" i="1"/>
  <c r="F263" i="4"/>
  <c r="C258" i="1"/>
  <c r="F262" i="4"/>
  <c r="C253" i="1"/>
  <c r="F257" i="4"/>
  <c r="C250" i="1"/>
  <c r="F254" i="4"/>
  <c r="F250" i="4"/>
  <c r="C246" i="1"/>
  <c r="F246" i="4"/>
  <c r="C242" i="1"/>
  <c r="C238" i="1"/>
  <c r="F242" i="4"/>
  <c r="F237" i="4"/>
  <c r="C233" i="1"/>
  <c r="C230" i="1"/>
  <c r="F234" i="4"/>
  <c r="C227" i="1"/>
  <c r="F231" i="4"/>
  <c r="F230" i="4"/>
  <c r="C226" i="1"/>
  <c r="C221" i="1"/>
  <c r="F225" i="4"/>
  <c r="C218" i="1"/>
  <c r="F222" i="4"/>
  <c r="C217" i="1"/>
  <c r="F221" i="4"/>
  <c r="C212" i="1"/>
  <c r="F216" i="4"/>
  <c r="C204" i="1"/>
  <c r="F208" i="4"/>
  <c r="F203" i="4"/>
  <c r="C199" i="1"/>
  <c r="F202" i="4"/>
  <c r="C198" i="1"/>
  <c r="F194" i="4"/>
  <c r="C190" i="1"/>
  <c r="F189" i="4"/>
  <c r="C185" i="1"/>
  <c r="F178" i="4"/>
  <c r="C174" i="1"/>
  <c r="F170" i="4"/>
  <c r="C166" i="1"/>
  <c r="F165" i="4"/>
  <c r="C161" i="1"/>
  <c r="C160" i="1"/>
  <c r="F164" i="4"/>
  <c r="C156" i="1"/>
  <c r="F160" i="4"/>
  <c r="C150" i="1"/>
  <c r="F154" i="4"/>
  <c r="F153" i="4"/>
  <c r="C149" i="1"/>
  <c r="E299" i="4"/>
  <c r="D148" i="1"/>
  <c r="D299" i="4"/>
  <c r="C148" i="1"/>
  <c r="F152" i="4"/>
  <c r="F141" i="4"/>
  <c r="C137" i="1"/>
  <c r="C136" i="1"/>
  <c r="F140" i="4"/>
  <c r="C131" i="1"/>
  <c r="F135" i="4"/>
  <c r="C130" i="1"/>
  <c r="F134" i="4"/>
  <c r="C125" i="1"/>
  <c r="F129" i="4"/>
  <c r="F126" i="4"/>
  <c r="C122" i="1"/>
  <c r="C121" i="1"/>
  <c r="F125" i="4"/>
  <c r="F120" i="4"/>
  <c r="C116" i="1"/>
  <c r="F112" i="4"/>
  <c r="C108" i="1"/>
  <c r="F107" i="4"/>
  <c r="C103" i="1"/>
  <c r="F106" i="4"/>
  <c r="C102" i="1"/>
  <c r="C94" i="1"/>
  <c r="F98" i="4"/>
  <c r="C87" i="1"/>
  <c r="F91" i="4"/>
  <c r="F83" i="4"/>
  <c r="C79" i="1"/>
  <c r="C78" i="1"/>
  <c r="F82" i="4"/>
  <c r="C73" i="1"/>
  <c r="F77" i="4"/>
  <c r="C70" i="1"/>
  <c r="F74" i="4"/>
  <c r="C67" i="1"/>
  <c r="F71" i="4"/>
  <c r="F68" i="4"/>
  <c r="C64" i="1"/>
  <c r="F64" i="4"/>
  <c r="C60" i="1"/>
  <c r="F61" i="4"/>
  <c r="C57" i="1"/>
  <c r="F58" i="4"/>
  <c r="C54" i="1"/>
  <c r="F53" i="4"/>
  <c r="C49" i="1"/>
  <c r="F50" i="4"/>
  <c r="C46" i="1"/>
  <c r="C45" i="1"/>
  <c r="F49" i="4"/>
  <c r="C40" i="1"/>
  <c r="F44" i="4"/>
  <c r="F43" i="4"/>
  <c r="C39" i="1"/>
  <c r="C35" i="1"/>
  <c r="F39" i="4"/>
  <c r="C32" i="1"/>
  <c r="F36" i="4"/>
  <c r="C25" i="1"/>
  <c r="F29" i="4"/>
  <c r="C19" i="1"/>
  <c r="F23" i="4"/>
  <c r="F17" i="4"/>
  <c r="C13" i="1"/>
  <c r="F8" i="4"/>
  <c r="C4" i="1"/>
  <c r="F7" i="4"/>
  <c r="C3" i="1"/>
  <c r="D2" i="1"/>
  <c r="E300" i="4"/>
  <c r="D296" i="1" s="1"/>
  <c r="E422" i="4"/>
  <c r="D422" i="4"/>
  <c r="D300" i="4"/>
  <c r="F6" i="4"/>
  <c r="C2" i="1"/>
  <c r="H1684" i="1"/>
  <c r="G1684" i="1"/>
  <c r="H1683" i="1"/>
  <c r="G1683" i="1"/>
  <c r="G1682" i="1"/>
  <c r="H1682" i="1"/>
  <c r="G1681" i="1"/>
  <c r="H1681" i="1"/>
  <c r="H1679" i="1"/>
  <c r="G1679" i="1"/>
  <c r="G1678" i="1"/>
  <c r="H1678" i="1"/>
  <c r="G1677" i="1"/>
  <c r="H1677" i="1"/>
  <c r="G1676" i="1"/>
  <c r="H1676" i="1"/>
  <c r="H1674" i="1"/>
  <c r="G1674" i="1"/>
  <c r="G1673" i="1"/>
  <c r="H1673" i="1"/>
  <c r="G1672" i="1"/>
  <c r="H1672" i="1"/>
  <c r="H1671" i="1"/>
  <c r="G1671" i="1"/>
  <c r="G1670" i="1"/>
  <c r="H1670" i="1"/>
  <c r="G1669" i="1"/>
  <c r="H1669" i="1"/>
  <c r="G1668" i="1"/>
  <c r="H1668" i="1"/>
  <c r="H1667" i="1"/>
  <c r="G1667" i="1"/>
  <c r="G1666" i="1"/>
  <c r="H1666" i="1"/>
  <c r="G1665" i="1"/>
  <c r="H1665" i="1"/>
  <c r="H1662" i="1"/>
  <c r="G1662" i="1"/>
  <c r="H1661" i="1"/>
  <c r="G1661" i="1"/>
  <c r="H1659" i="1"/>
  <c r="G1659" i="1"/>
  <c r="G1658" i="1"/>
  <c r="H1658" i="1"/>
  <c r="H1657" i="1"/>
  <c r="G1657" i="1"/>
  <c r="G1656" i="1"/>
  <c r="H1656" i="1"/>
  <c r="H1655" i="1"/>
  <c r="G1655" i="1"/>
  <c r="H1654" i="1"/>
  <c r="G1654" i="1"/>
  <c r="G1653" i="1"/>
  <c r="H1653" i="1"/>
  <c r="H1652" i="1"/>
  <c r="G1652" i="1"/>
  <c r="H1651" i="1"/>
  <c r="G1651" i="1"/>
  <c r="G1649" i="1"/>
  <c r="H1649" i="1"/>
  <c r="G1646" i="1"/>
  <c r="H1646" i="1"/>
  <c r="H1645" i="1"/>
  <c r="G1645" i="1"/>
  <c r="G1644" i="1"/>
  <c r="H1644" i="1"/>
  <c r="G1643" i="1"/>
  <c r="H1643" i="1"/>
  <c r="H1642" i="1"/>
  <c r="G1642" i="1"/>
  <c r="G1641" i="1"/>
  <c r="H1641" i="1"/>
  <c r="H1640" i="1"/>
  <c r="G1640" i="1"/>
  <c r="H1639" i="1"/>
  <c r="G1639" i="1"/>
  <c r="G1638" i="1"/>
  <c r="H1638" i="1"/>
  <c r="G1637" i="1"/>
  <c r="H1637" i="1"/>
  <c r="H1636" i="1"/>
  <c r="G1636" i="1"/>
  <c r="H1635" i="1"/>
  <c r="G1635" i="1"/>
  <c r="G1634" i="1"/>
  <c r="H1634" i="1"/>
  <c r="H1633" i="1"/>
  <c r="G1633" i="1"/>
  <c r="G1632" i="1"/>
  <c r="H1632" i="1"/>
  <c r="H1631" i="1"/>
  <c r="G1631" i="1"/>
  <c r="H1630" i="1"/>
  <c r="G1630" i="1"/>
  <c r="G1629" i="1"/>
  <c r="H1629" i="1"/>
  <c r="G1627" i="1"/>
  <c r="H1627" i="1"/>
  <c r="H1626" i="1"/>
  <c r="G1626" i="1"/>
  <c r="G1625" i="1"/>
  <c r="H1625" i="1"/>
  <c r="H1624" i="1"/>
  <c r="G1624" i="1"/>
  <c r="H1623" i="1"/>
  <c r="G1623" i="1"/>
  <c r="H1620" i="1"/>
  <c r="G1620" i="1"/>
  <c r="G1619" i="1"/>
  <c r="H1619" i="1"/>
  <c r="G1618" i="1"/>
  <c r="H1618" i="1"/>
  <c r="H1617" i="1"/>
  <c r="G1617" i="1"/>
  <c r="H1616" i="1"/>
  <c r="G1616" i="1"/>
  <c r="H1615" i="1"/>
  <c r="G1615" i="1"/>
  <c r="H1613" i="1"/>
  <c r="G1613" i="1"/>
  <c r="H1612" i="1"/>
  <c r="G1612" i="1"/>
  <c r="G1611" i="1"/>
  <c r="H1611" i="1"/>
  <c r="H1610" i="1"/>
  <c r="G1610" i="1"/>
  <c r="H1609" i="1"/>
  <c r="G1609" i="1"/>
  <c r="G1608" i="1"/>
  <c r="H1608" i="1"/>
  <c r="H1606" i="1"/>
  <c r="G1606" i="1"/>
  <c r="G1605" i="1"/>
  <c r="H1605" i="1"/>
  <c r="H1604" i="1"/>
  <c r="G1604" i="1"/>
  <c r="H1603" i="1"/>
  <c r="G1603" i="1"/>
  <c r="G1601" i="1"/>
  <c r="H1601" i="1"/>
  <c r="G1600" i="1"/>
  <c r="H1600" i="1"/>
  <c r="G1597" i="1"/>
  <c r="H1597" i="1"/>
  <c r="H1596" i="1"/>
  <c r="G1596" i="1"/>
  <c r="G1595" i="1"/>
  <c r="H1595" i="1"/>
  <c r="H1594" i="1"/>
  <c r="G1594" i="1"/>
  <c r="G1593" i="1"/>
  <c r="H1593" i="1"/>
  <c r="G1592" i="1"/>
  <c r="H1592" i="1"/>
  <c r="H1591" i="1"/>
  <c r="G1591" i="1"/>
  <c r="G1590" i="1"/>
  <c r="H1590" i="1"/>
  <c r="H1589" i="1"/>
  <c r="G1589" i="1"/>
  <c r="G1588" i="1"/>
  <c r="H1588" i="1"/>
  <c r="H1587" i="1"/>
  <c r="G1587" i="1"/>
  <c r="G1586" i="1"/>
  <c r="H1586" i="1"/>
  <c r="G1585" i="1"/>
  <c r="H1585" i="1"/>
  <c r="G1584" i="1"/>
  <c r="H1584" i="1"/>
  <c r="G1583" i="1"/>
  <c r="H1583" i="1"/>
  <c r="H1582" i="1"/>
  <c r="G1582" i="1"/>
  <c r="H1581" i="1"/>
  <c r="J1581" i="1"/>
  <c r="G1581" i="1"/>
  <c r="I1581" i="1" s="1"/>
  <c r="H1580" i="1"/>
  <c r="G1580" i="1"/>
  <c r="I1580" i="1" s="1"/>
  <c r="J1580" i="1"/>
  <c r="G1579" i="1"/>
  <c r="J1579" i="1"/>
  <c r="H1579" i="1"/>
  <c r="J1578" i="1"/>
  <c r="H1578" i="1"/>
  <c r="G1578" i="1"/>
  <c r="I1578" i="1" s="1"/>
  <c r="G1577" i="1"/>
  <c r="H1577" i="1"/>
  <c r="J1576" i="1"/>
  <c r="G1576" i="1"/>
  <c r="H1576" i="1"/>
  <c r="H1575" i="1"/>
  <c r="G1575" i="1"/>
  <c r="I1575" i="1" s="1"/>
  <c r="J1575" i="1"/>
  <c r="H1574" i="1"/>
  <c r="G1574" i="1"/>
  <c r="I1574" i="1" s="1"/>
  <c r="J1574" i="1"/>
  <c r="G1573" i="1"/>
  <c r="J1573" i="1"/>
  <c r="H1573" i="1"/>
  <c r="G1572" i="1"/>
  <c r="H1572" i="1"/>
  <c r="H1571" i="1"/>
  <c r="G1571" i="1"/>
  <c r="J1570" i="1"/>
  <c r="H1570" i="1"/>
  <c r="G1570" i="1"/>
  <c r="I1570" i="1" s="1"/>
  <c r="J1569" i="1"/>
  <c r="G1569" i="1"/>
  <c r="I1569" i="1" s="1"/>
  <c r="G1568" i="1"/>
  <c r="J1568" i="1"/>
  <c r="H1568" i="1"/>
  <c r="G1567" i="1"/>
  <c r="J1567" i="1"/>
  <c r="H1567" i="1"/>
  <c r="H1566" i="1"/>
  <c r="G1566" i="1"/>
  <c r="I1566" i="1" s="1"/>
  <c r="J1566" i="1"/>
  <c r="H1565" i="1"/>
  <c r="G1565" i="1"/>
  <c r="I1565" i="1" s="1"/>
  <c r="J1565" i="1"/>
  <c r="J1564" i="1"/>
  <c r="G1564" i="1"/>
  <c r="H1564" i="1"/>
  <c r="G1563" i="1"/>
  <c r="H1563" i="1"/>
  <c r="H1562" i="1"/>
  <c r="G1562" i="1"/>
  <c r="I1562" i="1" s="1"/>
  <c r="J1562" i="1"/>
  <c r="G1561" i="1"/>
  <c r="H1561" i="1"/>
  <c r="J1561" i="1"/>
  <c r="J1560" i="1"/>
  <c r="H1560" i="1"/>
  <c r="G1560" i="1"/>
  <c r="I1560" i="1" s="1"/>
  <c r="J1559" i="1"/>
  <c r="G1559" i="1"/>
  <c r="H1559" i="1"/>
  <c r="G1558" i="1"/>
  <c r="H1558" i="1"/>
  <c r="J1558" i="1"/>
  <c r="J1557" i="1"/>
  <c r="H1557" i="1"/>
  <c r="G1557" i="1"/>
  <c r="I1557" i="1" s="1"/>
  <c r="G1556" i="1"/>
  <c r="H1556" i="1"/>
  <c r="G1555" i="1"/>
  <c r="H1555" i="1"/>
  <c r="G1554" i="1"/>
  <c r="J1554" i="1"/>
  <c r="H1554" i="1"/>
  <c r="G1553" i="1"/>
  <c r="J1553" i="1"/>
  <c r="H1553" i="1"/>
  <c r="J1552" i="1"/>
  <c r="G1552" i="1"/>
  <c r="H1552" i="1"/>
  <c r="G1551" i="1"/>
  <c r="J1551" i="1"/>
  <c r="H1551" i="1"/>
  <c r="G1550" i="1"/>
  <c r="J1550" i="1"/>
  <c r="H1550" i="1"/>
  <c r="G1549" i="1"/>
  <c r="J1549" i="1"/>
  <c r="H1549" i="1"/>
  <c r="G1548" i="1"/>
  <c r="J1548" i="1"/>
  <c r="H1548" i="1"/>
  <c r="J1547" i="1"/>
  <c r="G1547" i="1"/>
  <c r="H1547" i="1"/>
  <c r="H1546" i="1"/>
  <c r="J1546" i="1"/>
  <c r="G1546" i="1"/>
  <c r="I1546" i="1" s="1"/>
  <c r="G1545" i="1"/>
  <c r="H1545" i="1"/>
  <c r="J1545" i="1"/>
  <c r="J1544" i="1"/>
  <c r="H1544" i="1"/>
  <c r="G1544" i="1"/>
  <c r="I1544" i="1" s="1"/>
  <c r="H1543" i="1"/>
  <c r="G1543" i="1"/>
  <c r="I1543" i="1" s="1"/>
  <c r="J1543" i="1"/>
  <c r="H1542" i="1"/>
  <c r="J1542" i="1"/>
  <c r="G1542" i="1"/>
  <c r="I1542" i="1" s="1"/>
  <c r="H1541" i="1"/>
  <c r="G1541" i="1"/>
  <c r="I1541" i="1" s="1"/>
  <c r="J1541" i="1"/>
  <c r="H1540" i="1"/>
  <c r="G1540" i="1"/>
  <c r="G1539" i="1"/>
  <c r="H1539" i="1"/>
  <c r="H1538" i="1"/>
  <c r="G1538" i="1"/>
  <c r="H1536" i="1"/>
  <c r="G1536" i="1"/>
  <c r="G1535" i="1"/>
  <c r="H1535" i="1"/>
  <c r="H1534" i="1"/>
  <c r="G1534" i="1"/>
  <c r="H1532" i="1"/>
  <c r="G1532" i="1"/>
  <c r="H1531" i="1"/>
  <c r="G1531" i="1"/>
  <c r="G1530" i="1"/>
  <c r="H1530" i="1"/>
  <c r="G1529" i="1"/>
  <c r="H1529" i="1"/>
  <c r="H1528" i="1"/>
  <c r="G1528" i="1"/>
  <c r="H1527" i="1"/>
  <c r="G1527" i="1"/>
  <c r="H1526" i="1"/>
  <c r="G1526" i="1"/>
  <c r="H1525" i="1"/>
  <c r="G1525" i="1"/>
  <c r="G1524" i="1"/>
  <c r="H1524" i="1"/>
  <c r="G1523" i="1"/>
  <c r="H1523" i="1"/>
  <c r="G1522" i="1"/>
  <c r="H1522" i="1"/>
  <c r="H1521" i="1"/>
  <c r="G1521" i="1"/>
  <c r="H1520" i="1"/>
  <c r="G1520" i="1"/>
  <c r="H1519" i="1"/>
  <c r="G1519" i="1"/>
  <c r="H1518" i="1"/>
  <c r="G1518" i="1"/>
  <c r="G1517" i="1"/>
  <c r="H1517" i="1"/>
  <c r="G1516" i="1"/>
  <c r="H1516" i="1"/>
  <c r="H1515" i="1"/>
  <c r="G1515" i="1"/>
  <c r="G1514" i="1"/>
  <c r="H1514" i="1"/>
  <c r="G1513" i="1"/>
  <c r="H1513" i="1"/>
  <c r="G1512" i="1"/>
  <c r="H1512" i="1"/>
  <c r="G1511" i="1"/>
  <c r="H1511" i="1"/>
  <c r="H1510" i="1"/>
  <c r="G1510" i="1"/>
  <c r="H1509" i="1"/>
  <c r="G1509" i="1"/>
  <c r="H1508" i="1"/>
  <c r="G1508" i="1"/>
  <c r="G1507" i="1"/>
  <c r="H1507" i="1"/>
  <c r="H1506" i="1"/>
  <c r="G1506" i="1"/>
  <c r="H1505" i="1"/>
  <c r="G1505" i="1"/>
  <c r="H1504" i="1"/>
  <c r="G1504" i="1"/>
  <c r="G1503" i="1"/>
  <c r="H1503" i="1"/>
  <c r="H1502" i="1"/>
  <c r="G1502" i="1"/>
  <c r="G1501" i="1"/>
  <c r="H1501" i="1"/>
  <c r="G1500" i="1"/>
  <c r="H1500" i="1"/>
  <c r="G1499" i="1"/>
  <c r="H1499" i="1"/>
  <c r="G1498" i="1"/>
  <c r="H1498" i="1"/>
  <c r="H1495" i="1"/>
  <c r="G1495" i="1"/>
  <c r="H1494" i="1"/>
  <c r="G1494" i="1"/>
  <c r="G1493" i="1"/>
  <c r="H1493" i="1"/>
  <c r="G1492" i="1"/>
  <c r="H1492" i="1"/>
  <c r="H1491" i="1"/>
  <c r="G1491" i="1"/>
  <c r="H1490" i="1"/>
  <c r="G1490" i="1"/>
  <c r="G1489" i="1"/>
  <c r="H1489" i="1"/>
  <c r="H1488" i="1"/>
  <c r="G1488" i="1"/>
  <c r="H1487" i="1"/>
  <c r="G1487" i="1"/>
  <c r="G1486" i="1"/>
  <c r="H1486" i="1"/>
  <c r="H1485" i="1"/>
  <c r="G1485" i="1"/>
  <c r="H1484" i="1"/>
  <c r="G1484" i="1"/>
  <c r="H1483" i="1"/>
  <c r="G1483" i="1"/>
  <c r="H1481" i="1"/>
  <c r="G1481" i="1"/>
  <c r="G1480" i="1"/>
  <c r="H1480" i="1"/>
  <c r="H1479" i="1"/>
  <c r="G1479" i="1"/>
  <c r="H1477" i="1"/>
  <c r="G1477" i="1"/>
  <c r="H1476" i="1"/>
  <c r="G1476" i="1"/>
  <c r="G1475" i="1"/>
  <c r="H1475" i="1"/>
  <c r="H1474" i="1"/>
  <c r="G1474" i="1"/>
  <c r="G1473" i="1"/>
  <c r="H1473" i="1"/>
  <c r="H1472" i="1"/>
  <c r="G1472" i="1"/>
  <c r="H1470" i="1"/>
  <c r="G1470" i="1"/>
  <c r="H1469" i="1"/>
  <c r="G1469" i="1"/>
  <c r="H1468" i="1"/>
  <c r="G1468" i="1"/>
  <c r="H1467" i="1"/>
  <c r="G1467" i="1"/>
  <c r="G1466" i="1"/>
  <c r="H1466" i="1"/>
  <c r="G1465" i="1"/>
  <c r="H1465" i="1"/>
  <c r="G1464" i="1"/>
  <c r="H1464" i="1"/>
  <c r="G1463" i="1"/>
  <c r="H1463" i="1"/>
  <c r="H1461" i="1"/>
  <c r="G1461" i="1"/>
  <c r="H1460" i="1"/>
  <c r="G1460" i="1"/>
  <c r="H1459" i="1"/>
  <c r="G1459" i="1"/>
  <c r="G1458" i="1"/>
  <c r="H1458" i="1"/>
  <c r="H1456" i="1"/>
  <c r="G1456" i="1"/>
  <c r="H1455" i="1"/>
  <c r="G1455" i="1"/>
  <c r="G1454" i="1"/>
  <c r="H1454" i="1"/>
  <c r="G1453" i="1"/>
  <c r="H1453" i="1"/>
  <c r="G1452" i="1"/>
  <c r="H1452" i="1"/>
  <c r="G1451" i="1"/>
  <c r="H1451" i="1"/>
  <c r="G1449" i="1"/>
  <c r="H1449" i="1"/>
  <c r="H1448" i="1"/>
  <c r="G1448" i="1"/>
  <c r="H1447" i="1"/>
  <c r="G1447" i="1"/>
  <c r="G1445" i="1"/>
  <c r="H1445" i="1"/>
  <c r="G1444" i="1"/>
  <c r="H1444" i="1"/>
  <c r="H1443" i="1"/>
  <c r="G1443" i="1"/>
  <c r="H1442" i="1"/>
  <c r="G1442" i="1"/>
  <c r="G1441" i="1"/>
  <c r="H1441" i="1"/>
  <c r="G1440" i="1"/>
  <c r="H1440" i="1"/>
  <c r="G1438" i="1"/>
  <c r="H1438" i="1"/>
  <c r="H1437" i="1"/>
  <c r="G1437" i="1"/>
  <c r="G1436" i="1"/>
  <c r="H1436" i="1"/>
  <c r="H1434" i="1"/>
  <c r="G1434" i="1"/>
  <c r="G1433" i="1"/>
  <c r="H1433" i="1"/>
  <c r="G1430" i="1"/>
  <c r="H1430" i="1"/>
  <c r="G1429" i="1"/>
  <c r="H1429" i="1"/>
  <c r="G1428" i="1"/>
  <c r="H1428" i="1"/>
  <c r="H1427" i="1"/>
  <c r="G1427" i="1"/>
  <c r="H1426" i="1"/>
  <c r="G1426" i="1"/>
  <c r="G1425" i="1"/>
  <c r="H1425" i="1"/>
  <c r="H1423" i="1"/>
  <c r="G1423" i="1"/>
  <c r="H1422" i="1"/>
  <c r="G1422" i="1"/>
  <c r="H1421" i="1"/>
  <c r="G1421" i="1"/>
  <c r="H1420" i="1"/>
  <c r="G1420" i="1"/>
  <c r="H1419" i="1"/>
  <c r="G1419" i="1"/>
  <c r="H1417" i="1"/>
  <c r="G1417" i="1"/>
  <c r="H1416" i="1"/>
  <c r="G1416" i="1"/>
  <c r="G1415" i="1"/>
  <c r="H1415" i="1"/>
  <c r="G1414" i="1"/>
  <c r="H1414" i="1"/>
  <c r="G1413" i="1"/>
  <c r="H1413" i="1"/>
  <c r="G1412" i="1"/>
  <c r="H1412" i="1"/>
  <c r="H1411" i="1"/>
  <c r="G1411" i="1"/>
  <c r="H1410" i="1"/>
  <c r="G1410" i="1"/>
  <c r="H1408" i="1"/>
  <c r="G1408" i="1"/>
  <c r="G1407" i="1"/>
  <c r="H1407" i="1"/>
  <c r="G1405" i="1"/>
  <c r="H1405" i="1"/>
  <c r="G1404" i="1"/>
  <c r="H1404" i="1"/>
  <c r="G1403" i="1"/>
  <c r="H1403" i="1"/>
  <c r="H1400" i="1"/>
  <c r="G1400" i="1"/>
  <c r="H1399" i="1"/>
  <c r="G1399" i="1"/>
  <c r="H1398" i="1"/>
  <c r="G1398" i="1"/>
  <c r="H1397" i="1"/>
  <c r="G1397" i="1"/>
  <c r="H1396" i="1"/>
  <c r="G1396" i="1"/>
  <c r="H1395" i="1"/>
  <c r="G1395" i="1"/>
  <c r="H1394" i="1"/>
  <c r="G1394" i="1"/>
  <c r="H1393" i="1"/>
  <c r="G1393" i="1"/>
  <c r="G1392" i="1"/>
  <c r="H1392" i="1"/>
  <c r="H1391" i="1"/>
  <c r="G1391" i="1"/>
  <c r="H1390" i="1"/>
  <c r="G1390" i="1"/>
  <c r="H1389" i="1"/>
  <c r="G1389" i="1"/>
  <c r="H1388" i="1"/>
  <c r="G1388" i="1"/>
  <c r="H1387" i="1"/>
  <c r="G1387" i="1"/>
  <c r="H1386" i="1"/>
  <c r="G1386" i="1"/>
  <c r="G1385" i="1"/>
  <c r="H1385" i="1"/>
  <c r="H1384" i="1"/>
  <c r="G1384" i="1"/>
  <c r="G1383" i="1"/>
  <c r="H1383" i="1"/>
  <c r="H1382" i="1"/>
  <c r="G1382" i="1"/>
  <c r="G1381" i="1"/>
  <c r="H1381" i="1"/>
  <c r="H1380" i="1"/>
  <c r="G1380" i="1"/>
  <c r="H1379" i="1"/>
  <c r="G1379" i="1"/>
  <c r="H1378" i="1"/>
  <c r="G1378" i="1"/>
  <c r="H1377" i="1"/>
  <c r="G1377" i="1"/>
  <c r="H1376" i="1"/>
  <c r="G1376" i="1"/>
  <c r="H1375" i="1"/>
  <c r="G1375" i="1"/>
  <c r="H1374" i="1"/>
  <c r="G1374" i="1"/>
  <c r="H1373" i="1"/>
  <c r="G1373" i="1"/>
  <c r="H1372" i="1"/>
  <c r="G1372" i="1"/>
  <c r="H1371" i="1"/>
  <c r="G1371" i="1"/>
  <c r="G1370" i="1"/>
  <c r="H1370" i="1"/>
  <c r="H1369" i="1"/>
  <c r="G1369" i="1"/>
  <c r="G1368" i="1"/>
  <c r="H1368" i="1"/>
  <c r="H1367" i="1"/>
  <c r="G1367" i="1"/>
  <c r="H1366" i="1"/>
  <c r="G1366" i="1"/>
  <c r="G1365" i="1"/>
  <c r="H1365" i="1"/>
  <c r="H1364" i="1"/>
  <c r="G1364" i="1"/>
  <c r="H1363" i="1"/>
  <c r="G1363" i="1"/>
  <c r="H1362" i="1"/>
  <c r="G1362" i="1"/>
  <c r="H1361" i="1"/>
  <c r="G1361" i="1"/>
  <c r="H1360" i="1"/>
  <c r="G1360" i="1"/>
  <c r="G1359" i="1"/>
  <c r="H1359" i="1"/>
  <c r="H1358" i="1"/>
  <c r="G1358" i="1"/>
  <c r="H1357" i="1"/>
  <c r="G1357" i="1"/>
  <c r="H1356" i="1"/>
  <c r="G1356" i="1"/>
  <c r="H1355" i="1"/>
  <c r="G1355" i="1"/>
  <c r="G1354" i="1"/>
  <c r="H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299" i="1"/>
  <c r="G1299" i="1"/>
  <c r="H1298" i="1"/>
  <c r="G1298" i="1"/>
  <c r="H1297" i="1"/>
  <c r="G1297" i="1"/>
  <c r="H1296" i="1"/>
  <c r="G1296"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0" i="1"/>
  <c r="G1280" i="1"/>
  <c r="H1279" i="1"/>
  <c r="G1279" i="1"/>
  <c r="H1277" i="1"/>
  <c r="G1277" i="1"/>
  <c r="H1276" i="1"/>
  <c r="G1276" i="1"/>
  <c r="H1275" i="1"/>
  <c r="G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H1258" i="1"/>
  <c r="G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2" i="1"/>
  <c r="G1222" i="1"/>
  <c r="H1221" i="1"/>
  <c r="G1221" i="1"/>
  <c r="H1220" i="1"/>
  <c r="G1220" i="1"/>
  <c r="H1219" i="1"/>
  <c r="G1219" i="1"/>
  <c r="H1218" i="1"/>
  <c r="G1218" i="1"/>
  <c r="H1217" i="1"/>
  <c r="G1217" i="1"/>
  <c r="H1216" i="1"/>
  <c r="G1216" i="1"/>
  <c r="H1214" i="1"/>
  <c r="G1214" i="1"/>
  <c r="H1213" i="1"/>
  <c r="G1213" i="1"/>
  <c r="H1212" i="1"/>
  <c r="G1212" i="1"/>
  <c r="H1211" i="1"/>
  <c r="G1211" i="1"/>
  <c r="H1210" i="1"/>
  <c r="G1210" i="1"/>
  <c r="H1209" i="1"/>
  <c r="G1209" i="1"/>
  <c r="H1206" i="1"/>
  <c r="G1206" i="1"/>
  <c r="H1205" i="1"/>
  <c r="G1205" i="1"/>
  <c r="H1204" i="1"/>
  <c r="G1204" i="1"/>
  <c r="H1203" i="1"/>
  <c r="G1203" i="1"/>
  <c r="H1202" i="1"/>
  <c r="G1202" i="1"/>
  <c r="H1200" i="1"/>
  <c r="G1200" i="1"/>
  <c r="H1199" i="1"/>
  <c r="G1199" i="1"/>
  <c r="H1198" i="1"/>
  <c r="G1198" i="1"/>
  <c r="H1197" i="1"/>
  <c r="G1197" i="1"/>
  <c r="H1196" i="1"/>
  <c r="G1196" i="1"/>
  <c r="H1195" i="1"/>
  <c r="G1195" i="1"/>
  <c r="H1194" i="1"/>
  <c r="G1194" i="1"/>
  <c r="H1193" i="1"/>
  <c r="G1193" i="1"/>
  <c r="H1192" i="1"/>
  <c r="G1192" i="1"/>
  <c r="H1191" i="1"/>
  <c r="G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4" i="1"/>
  <c r="G1154" i="1"/>
  <c r="H1153" i="1"/>
  <c r="G1153" i="1"/>
  <c r="H1151" i="1"/>
  <c r="G1151" i="1"/>
  <c r="H1150" i="1"/>
  <c r="G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H1122" i="1"/>
  <c r="G1122" i="1"/>
  <c r="H1121" i="1"/>
  <c r="G1121" i="1"/>
  <c r="H1120" i="1"/>
  <c r="G1120" i="1"/>
  <c r="H1119" i="1"/>
  <c r="G1119" i="1"/>
  <c r="H1118" i="1"/>
  <c r="G1118" i="1"/>
  <c r="H1117" i="1"/>
  <c r="G1117" i="1"/>
  <c r="H1116" i="1"/>
  <c r="G1116" i="1"/>
  <c r="H1115" i="1"/>
  <c r="G1115" i="1"/>
  <c r="H1114" i="1"/>
  <c r="G1114" i="1"/>
  <c r="H1113" i="1"/>
  <c r="G1113"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G1096" i="1"/>
  <c r="H1096" i="1"/>
  <c r="H1095" i="1"/>
  <c r="G1095" i="1"/>
  <c r="H1092" i="1"/>
  <c r="G1092" i="1"/>
  <c r="G1091" i="1"/>
  <c r="H1091" i="1"/>
  <c r="H1090" i="1"/>
  <c r="G1090" i="1"/>
  <c r="G1089" i="1"/>
  <c r="H1089" i="1"/>
  <c r="H1088" i="1"/>
  <c r="G1088" i="1"/>
  <c r="G1086" i="1"/>
  <c r="H1086" i="1"/>
  <c r="G1085" i="1"/>
  <c r="H1085" i="1"/>
  <c r="G1084" i="1"/>
  <c r="H1084" i="1"/>
  <c r="G1083" i="1"/>
  <c r="H1083" i="1"/>
  <c r="H1082" i="1"/>
  <c r="G1082" i="1"/>
  <c r="H1080" i="1"/>
  <c r="G1080" i="1"/>
  <c r="G1079" i="1"/>
  <c r="H1079" i="1"/>
  <c r="G1078" i="1"/>
  <c r="H1078" i="1"/>
  <c r="G1077" i="1"/>
  <c r="H1077" i="1"/>
  <c r="G1073" i="1"/>
  <c r="H1073" i="1"/>
  <c r="H1072" i="1"/>
  <c r="G1072" i="1"/>
  <c r="G1071" i="1"/>
  <c r="H1071" i="1"/>
  <c r="G1070" i="1"/>
  <c r="H1070" i="1"/>
  <c r="H1069" i="1"/>
  <c r="G1069" i="1"/>
  <c r="G1067" i="1"/>
  <c r="H1067" i="1"/>
  <c r="H1066" i="1"/>
  <c r="G1066" i="1"/>
  <c r="H1065" i="1"/>
  <c r="G1065" i="1"/>
  <c r="G1064" i="1"/>
  <c r="H1064" i="1"/>
  <c r="H1063" i="1"/>
  <c r="G1063" i="1"/>
  <c r="H1062" i="1"/>
  <c r="G1062" i="1"/>
  <c r="H1061" i="1"/>
  <c r="G1061" i="1"/>
  <c r="G1060" i="1"/>
  <c r="H1060" i="1"/>
  <c r="G1059" i="1"/>
  <c r="H1059" i="1"/>
  <c r="H1058" i="1"/>
  <c r="G1058" i="1"/>
  <c r="G1057" i="1"/>
  <c r="H1057" i="1"/>
  <c r="G1056" i="1"/>
  <c r="H1056" i="1"/>
  <c r="G1055" i="1"/>
  <c r="H1055" i="1"/>
  <c r="H1054" i="1"/>
  <c r="G1054" i="1"/>
  <c r="H1053" i="1"/>
  <c r="G1053" i="1"/>
  <c r="H1052" i="1"/>
  <c r="G1052" i="1"/>
  <c r="G1051" i="1"/>
  <c r="H1051" i="1"/>
  <c r="H1050" i="1"/>
  <c r="G1050" i="1"/>
  <c r="G1049" i="1"/>
  <c r="H1049" i="1"/>
  <c r="H1048" i="1"/>
  <c r="G1048" i="1"/>
  <c r="G1047" i="1"/>
  <c r="H1047" i="1"/>
  <c r="G1046" i="1"/>
  <c r="H1046" i="1"/>
  <c r="G1045" i="1"/>
  <c r="H1045" i="1"/>
  <c r="H1044" i="1"/>
  <c r="G1044" i="1"/>
  <c r="H1043" i="1"/>
  <c r="G1043" i="1"/>
  <c r="H1042" i="1"/>
  <c r="G1042" i="1"/>
  <c r="H1041" i="1"/>
  <c r="G1041" i="1"/>
  <c r="H1040" i="1"/>
  <c r="G1040" i="1"/>
  <c r="G1039" i="1"/>
  <c r="H1039" i="1"/>
  <c r="H1038" i="1"/>
  <c r="G1038" i="1"/>
  <c r="G1037" i="1"/>
  <c r="H1037" i="1"/>
  <c r="H1036" i="1"/>
  <c r="G1036" i="1"/>
  <c r="H1035" i="1"/>
  <c r="G1035" i="1"/>
  <c r="G1034" i="1"/>
  <c r="H1034" i="1"/>
  <c r="H1033" i="1"/>
  <c r="G1033" i="1"/>
  <c r="H1032" i="1"/>
  <c r="G1032" i="1"/>
  <c r="H1031" i="1"/>
  <c r="G1031" i="1"/>
  <c r="G1030" i="1"/>
  <c r="H1030" i="1"/>
  <c r="H1029" i="1"/>
  <c r="G1029" i="1"/>
  <c r="H1028" i="1"/>
  <c r="G1028" i="1"/>
  <c r="H1027" i="1"/>
  <c r="G1027" i="1"/>
  <c r="H1026" i="1"/>
  <c r="G1026" i="1"/>
  <c r="G1025" i="1"/>
  <c r="H1025" i="1"/>
  <c r="H1024" i="1"/>
  <c r="G1024" i="1"/>
  <c r="H1023" i="1"/>
  <c r="G1023" i="1"/>
  <c r="H1022" i="1"/>
  <c r="G1022" i="1"/>
  <c r="H1021" i="1"/>
  <c r="G1021" i="1"/>
  <c r="G1020" i="1"/>
  <c r="H1020" i="1"/>
  <c r="G1019" i="1"/>
  <c r="H1019" i="1"/>
  <c r="G1018" i="1"/>
  <c r="H1018" i="1"/>
  <c r="G1017" i="1"/>
  <c r="H1017" i="1"/>
  <c r="G1016" i="1"/>
  <c r="H1016" i="1"/>
  <c r="G1015" i="1"/>
  <c r="H1015" i="1"/>
  <c r="H1014" i="1"/>
  <c r="G1014" i="1"/>
  <c r="G1013" i="1"/>
  <c r="H1013" i="1"/>
  <c r="G1010" i="1"/>
  <c r="H1010" i="1"/>
  <c r="G1009" i="1"/>
  <c r="H1009" i="1"/>
  <c r="H1008" i="1"/>
  <c r="G1008" i="1"/>
  <c r="H1007" i="1"/>
  <c r="G1007" i="1"/>
  <c r="H1006" i="1"/>
  <c r="G1006" i="1"/>
  <c r="G1005" i="1"/>
  <c r="H1005" i="1"/>
  <c r="G1004" i="1"/>
  <c r="H1004" i="1"/>
  <c r="G1003" i="1"/>
  <c r="H1003" i="1"/>
  <c r="H1002" i="1"/>
  <c r="G1002" i="1"/>
  <c r="H1001" i="1"/>
  <c r="G1001" i="1"/>
  <c r="H1000" i="1"/>
  <c r="G1000" i="1"/>
  <c r="G999" i="1"/>
  <c r="H999" i="1"/>
  <c r="H998" i="1"/>
  <c r="G998" i="1"/>
  <c r="G997" i="1"/>
  <c r="H997" i="1"/>
  <c r="H996" i="1"/>
  <c r="G996" i="1"/>
  <c r="G995" i="1"/>
  <c r="H995" i="1"/>
  <c r="G994" i="1"/>
  <c r="H994" i="1"/>
  <c r="G993" i="1"/>
  <c r="H993" i="1"/>
  <c r="G992" i="1"/>
  <c r="H992" i="1"/>
  <c r="G991" i="1"/>
  <c r="H991" i="1"/>
  <c r="G990" i="1"/>
  <c r="H990" i="1"/>
  <c r="G989" i="1"/>
  <c r="H989" i="1"/>
  <c r="H988" i="1"/>
  <c r="G988" i="1"/>
  <c r="G987" i="1"/>
  <c r="H987" i="1"/>
  <c r="G986" i="1"/>
  <c r="H986" i="1"/>
  <c r="G985" i="1"/>
  <c r="H985" i="1"/>
  <c r="H984" i="1"/>
  <c r="G984" i="1"/>
  <c r="H983" i="1"/>
  <c r="G983" i="1"/>
  <c r="G982" i="1"/>
  <c r="H982" i="1"/>
  <c r="G981" i="1"/>
  <c r="H981" i="1"/>
  <c r="H980" i="1"/>
  <c r="G980" i="1"/>
  <c r="G979" i="1"/>
  <c r="H979" i="1"/>
  <c r="G978" i="1"/>
  <c r="H978" i="1"/>
  <c r="G977" i="1"/>
  <c r="H977" i="1"/>
  <c r="G976" i="1"/>
  <c r="H976" i="1"/>
  <c r="G975" i="1"/>
  <c r="H975" i="1"/>
  <c r="G974" i="1"/>
  <c r="H974" i="1"/>
  <c r="G973" i="1"/>
  <c r="H973" i="1"/>
  <c r="G972" i="1"/>
  <c r="H972" i="1"/>
  <c r="G971" i="1"/>
  <c r="H971" i="1"/>
  <c r="G970" i="1"/>
  <c r="H970" i="1"/>
  <c r="H969" i="1"/>
  <c r="G969" i="1"/>
  <c r="G968" i="1"/>
  <c r="H968" i="1"/>
  <c r="G967" i="1"/>
  <c r="H967" i="1"/>
  <c r="G966" i="1"/>
  <c r="H966" i="1"/>
  <c r="G965" i="1"/>
  <c r="H965" i="1"/>
  <c r="G964" i="1"/>
  <c r="H964" i="1"/>
  <c r="H963" i="1"/>
  <c r="G963" i="1"/>
  <c r="H962" i="1"/>
  <c r="G962" i="1"/>
  <c r="G961" i="1"/>
  <c r="H961" i="1"/>
  <c r="H960" i="1"/>
  <c r="G960" i="1"/>
  <c r="G959" i="1"/>
  <c r="H959" i="1"/>
  <c r="G958" i="1"/>
  <c r="H958" i="1"/>
  <c r="G957" i="1"/>
  <c r="H957" i="1"/>
  <c r="G956" i="1"/>
  <c r="H956" i="1"/>
  <c r="G955" i="1"/>
  <c r="H955" i="1"/>
  <c r="H954" i="1"/>
  <c r="G954" i="1"/>
  <c r="H953" i="1"/>
  <c r="G953" i="1"/>
  <c r="H952" i="1"/>
  <c r="G952" i="1"/>
  <c r="H951" i="1"/>
  <c r="G951" i="1"/>
  <c r="G950" i="1"/>
  <c r="H950" i="1"/>
  <c r="G949" i="1"/>
  <c r="H949" i="1"/>
  <c r="G948" i="1"/>
  <c r="H948" i="1"/>
  <c r="H947" i="1"/>
  <c r="G947" i="1"/>
  <c r="G946" i="1"/>
  <c r="H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G928" i="1"/>
  <c r="H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G902" i="1"/>
  <c r="H902" i="1"/>
  <c r="H901" i="1"/>
  <c r="G901" i="1"/>
  <c r="H900" i="1"/>
  <c r="G900" i="1"/>
  <c r="H899" i="1"/>
  <c r="G899" i="1"/>
  <c r="H898" i="1"/>
  <c r="G898" i="1"/>
  <c r="H897" i="1"/>
  <c r="G897" i="1"/>
  <c r="H896" i="1"/>
  <c r="G896" i="1"/>
  <c r="H895" i="1"/>
  <c r="G895" i="1"/>
  <c r="H894" i="1"/>
  <c r="G894" i="1"/>
  <c r="G893" i="1"/>
  <c r="H893" i="1"/>
  <c r="H892" i="1"/>
  <c r="G892" i="1"/>
  <c r="H891" i="1"/>
  <c r="G891" i="1"/>
  <c r="H890" i="1"/>
  <c r="G890" i="1"/>
  <c r="H889" i="1"/>
  <c r="G889" i="1"/>
  <c r="H888" i="1"/>
  <c r="G888" i="1"/>
  <c r="H887" i="1"/>
  <c r="G887" i="1"/>
  <c r="G886" i="1"/>
  <c r="H886" i="1"/>
  <c r="G885" i="1"/>
  <c r="H885" i="1"/>
  <c r="H884" i="1"/>
  <c r="G884" i="1"/>
  <c r="H883" i="1"/>
  <c r="G883" i="1"/>
  <c r="G882" i="1"/>
  <c r="H882" i="1"/>
  <c r="G881" i="1"/>
  <c r="H881" i="1"/>
  <c r="G880" i="1"/>
  <c r="H880" i="1"/>
  <c r="G879" i="1"/>
  <c r="H879" i="1"/>
  <c r="H878" i="1"/>
  <c r="G878" i="1"/>
  <c r="H877" i="1"/>
  <c r="G877" i="1"/>
  <c r="H876" i="1"/>
  <c r="G876" i="1"/>
  <c r="H875" i="1"/>
  <c r="G875" i="1"/>
  <c r="H874" i="1"/>
  <c r="G874" i="1"/>
  <c r="G873" i="1"/>
  <c r="H873" i="1"/>
  <c r="G872" i="1"/>
  <c r="H872" i="1"/>
  <c r="H871" i="1"/>
  <c r="G871" i="1"/>
  <c r="H870" i="1"/>
  <c r="G870" i="1"/>
  <c r="H869" i="1"/>
  <c r="G869" i="1"/>
  <c r="H868" i="1"/>
  <c r="G868" i="1"/>
  <c r="G867" i="1"/>
  <c r="H867" i="1"/>
  <c r="H866" i="1"/>
  <c r="G866" i="1"/>
  <c r="H865" i="1"/>
  <c r="G865" i="1"/>
  <c r="H864" i="1"/>
  <c r="G864" i="1"/>
  <c r="H863" i="1"/>
  <c r="G863" i="1"/>
  <c r="H862" i="1"/>
  <c r="G862" i="1"/>
  <c r="H861" i="1"/>
  <c r="G861" i="1"/>
  <c r="H860" i="1"/>
  <c r="G860" i="1"/>
  <c r="H859" i="1"/>
  <c r="G859" i="1"/>
  <c r="G858" i="1"/>
  <c r="H858" i="1"/>
  <c r="G857" i="1"/>
  <c r="H857" i="1"/>
  <c r="G856" i="1"/>
  <c r="H856" i="1"/>
  <c r="G855" i="1"/>
  <c r="H855" i="1"/>
  <c r="G854" i="1"/>
  <c r="H854" i="1"/>
  <c r="H853" i="1"/>
  <c r="G853" i="1"/>
  <c r="G852" i="1"/>
  <c r="H852" i="1"/>
  <c r="H851" i="1"/>
  <c r="G851" i="1"/>
  <c r="G850" i="1"/>
  <c r="H850" i="1"/>
  <c r="G849" i="1"/>
  <c r="H849" i="1"/>
  <c r="G848" i="1"/>
  <c r="H848" i="1"/>
  <c r="G847" i="1"/>
  <c r="H847" i="1"/>
  <c r="G846" i="1"/>
  <c r="H846" i="1"/>
  <c r="G845" i="1"/>
  <c r="H845" i="1"/>
  <c r="H844" i="1"/>
  <c r="G844" i="1"/>
  <c r="G843" i="1"/>
  <c r="H843" i="1"/>
  <c r="H842" i="1"/>
  <c r="G842" i="1"/>
  <c r="H841" i="1"/>
  <c r="G841" i="1"/>
  <c r="H840" i="1"/>
  <c r="G840" i="1"/>
  <c r="H839" i="1"/>
  <c r="G839" i="1"/>
  <c r="G838" i="1"/>
  <c r="H838" i="1"/>
  <c r="H837" i="1"/>
  <c r="G837" i="1"/>
  <c r="H836" i="1"/>
  <c r="G836" i="1"/>
  <c r="H835" i="1"/>
  <c r="G835" i="1"/>
  <c r="G834" i="1"/>
  <c r="H834" i="1"/>
  <c r="G833" i="1"/>
  <c r="H833" i="1"/>
  <c r="G832" i="1"/>
  <c r="H832" i="1"/>
  <c r="G831" i="1"/>
  <c r="H831" i="1"/>
  <c r="G830" i="1"/>
  <c r="H830" i="1"/>
  <c r="H829" i="1"/>
  <c r="G829" i="1"/>
  <c r="H828" i="1"/>
  <c r="G828" i="1"/>
  <c r="G827" i="1"/>
  <c r="H827" i="1"/>
  <c r="H826" i="1"/>
  <c r="G826" i="1"/>
  <c r="H825" i="1"/>
  <c r="G825" i="1"/>
  <c r="G824" i="1"/>
  <c r="H824" i="1"/>
  <c r="G823" i="1"/>
  <c r="H823" i="1"/>
  <c r="G822" i="1"/>
  <c r="H822" i="1"/>
  <c r="G821" i="1"/>
  <c r="H821" i="1"/>
  <c r="H820" i="1"/>
  <c r="G820" i="1"/>
  <c r="H819" i="1"/>
  <c r="G819" i="1"/>
  <c r="H818" i="1"/>
  <c r="G818" i="1"/>
  <c r="H817" i="1"/>
  <c r="G817" i="1"/>
  <c r="H816" i="1"/>
  <c r="G816" i="1"/>
  <c r="H815" i="1"/>
  <c r="G815" i="1"/>
  <c r="H814" i="1"/>
  <c r="G814" i="1"/>
  <c r="H813" i="1"/>
  <c r="G813" i="1"/>
  <c r="H812" i="1"/>
  <c r="G812" i="1"/>
  <c r="H811" i="1"/>
  <c r="G811" i="1"/>
  <c r="G810" i="1"/>
  <c r="H810" i="1"/>
  <c r="G809" i="1"/>
  <c r="H809" i="1"/>
  <c r="G808" i="1"/>
  <c r="H808" i="1"/>
  <c r="G807" i="1"/>
  <c r="H807" i="1"/>
  <c r="G806" i="1"/>
  <c r="H806" i="1"/>
  <c r="G805" i="1"/>
  <c r="H805" i="1"/>
  <c r="G804" i="1"/>
  <c r="H804" i="1"/>
  <c r="G803" i="1"/>
  <c r="H803" i="1"/>
  <c r="G802" i="1"/>
  <c r="H802" i="1"/>
  <c r="H801" i="1"/>
  <c r="G801" i="1"/>
  <c r="H800" i="1"/>
  <c r="G800" i="1"/>
  <c r="G799" i="1"/>
  <c r="H799" i="1"/>
  <c r="H798" i="1"/>
  <c r="G798" i="1"/>
  <c r="H797" i="1"/>
  <c r="G797" i="1"/>
  <c r="H796" i="1"/>
  <c r="G796" i="1"/>
  <c r="G795" i="1"/>
  <c r="H795" i="1"/>
  <c r="G794" i="1"/>
  <c r="H794" i="1"/>
  <c r="H793" i="1"/>
  <c r="G793" i="1"/>
  <c r="H792" i="1"/>
  <c r="G792" i="1"/>
  <c r="G791" i="1"/>
  <c r="H791" i="1"/>
  <c r="G790" i="1"/>
  <c r="H790" i="1"/>
  <c r="G789" i="1"/>
  <c r="H789" i="1"/>
  <c r="G788" i="1"/>
  <c r="H788" i="1"/>
  <c r="H787" i="1"/>
  <c r="G787" i="1"/>
  <c r="H786" i="1"/>
  <c r="G786" i="1"/>
  <c r="H785" i="1"/>
  <c r="G785" i="1"/>
  <c r="H784" i="1"/>
  <c r="G784" i="1"/>
  <c r="H783" i="1"/>
  <c r="G783" i="1"/>
  <c r="G782" i="1"/>
  <c r="H782" i="1"/>
  <c r="H781" i="1"/>
  <c r="G781" i="1"/>
  <c r="H780" i="1"/>
  <c r="G780" i="1"/>
  <c r="G779" i="1"/>
  <c r="H779" i="1"/>
  <c r="H778" i="1"/>
  <c r="G778" i="1"/>
  <c r="G777" i="1"/>
  <c r="H777" i="1"/>
  <c r="G776" i="1"/>
  <c r="H776" i="1"/>
  <c r="G775" i="1"/>
  <c r="H775" i="1"/>
  <c r="G774" i="1"/>
  <c r="H774" i="1"/>
  <c r="G773" i="1"/>
  <c r="H773" i="1"/>
  <c r="G772" i="1"/>
  <c r="H772" i="1"/>
  <c r="G771" i="1"/>
  <c r="H771" i="1"/>
  <c r="G770" i="1"/>
  <c r="H770" i="1"/>
  <c r="H769" i="1"/>
  <c r="G769" i="1"/>
  <c r="H768" i="1"/>
  <c r="G768" i="1"/>
  <c r="H767" i="1"/>
  <c r="G767" i="1"/>
  <c r="H766" i="1"/>
  <c r="G766" i="1"/>
  <c r="H765" i="1"/>
  <c r="G765" i="1"/>
  <c r="H764" i="1"/>
  <c r="G764" i="1"/>
  <c r="G763" i="1"/>
  <c r="H763" i="1"/>
  <c r="H762" i="1"/>
  <c r="G762" i="1"/>
  <c r="G761" i="1"/>
  <c r="H761" i="1"/>
  <c r="G760" i="1"/>
  <c r="H760" i="1"/>
  <c r="G759" i="1"/>
  <c r="H759" i="1"/>
  <c r="G758" i="1"/>
  <c r="H758" i="1"/>
  <c r="H757" i="1"/>
  <c r="G757" i="1"/>
  <c r="G756" i="1"/>
  <c r="H756" i="1"/>
  <c r="H755" i="1"/>
  <c r="G755" i="1"/>
  <c r="H754" i="1"/>
  <c r="G754" i="1"/>
  <c r="H753" i="1"/>
  <c r="G753" i="1"/>
  <c r="G752" i="1"/>
  <c r="H752" i="1"/>
  <c r="H751" i="1"/>
  <c r="G751" i="1"/>
  <c r="H750" i="1"/>
  <c r="G750" i="1"/>
  <c r="H749" i="1"/>
  <c r="G749" i="1"/>
  <c r="G748" i="1"/>
  <c r="H748" i="1"/>
  <c r="H747" i="1"/>
  <c r="G747" i="1"/>
  <c r="G746" i="1"/>
  <c r="H746" i="1"/>
  <c r="G745" i="1"/>
  <c r="H745" i="1"/>
  <c r="G744" i="1"/>
  <c r="H744" i="1"/>
  <c r="G743" i="1"/>
  <c r="H743" i="1"/>
  <c r="G742" i="1"/>
  <c r="H742" i="1"/>
  <c r="H741" i="1"/>
  <c r="G741" i="1"/>
  <c r="H740" i="1"/>
  <c r="G740" i="1"/>
  <c r="H739" i="1"/>
  <c r="G739" i="1"/>
  <c r="G738" i="1"/>
  <c r="H738" i="1"/>
  <c r="G737" i="1"/>
  <c r="H737" i="1"/>
  <c r="H736" i="1"/>
  <c r="G736" i="1"/>
  <c r="G735" i="1"/>
  <c r="H735" i="1"/>
  <c r="H734" i="1"/>
  <c r="G734" i="1"/>
  <c r="G733" i="1"/>
  <c r="H733" i="1"/>
  <c r="H732" i="1"/>
  <c r="G732" i="1"/>
  <c r="H731" i="1"/>
  <c r="G731" i="1"/>
  <c r="H730" i="1"/>
  <c r="G730" i="1"/>
  <c r="H729" i="1"/>
  <c r="G729" i="1"/>
  <c r="G728" i="1"/>
  <c r="H728" i="1"/>
  <c r="G727" i="1"/>
  <c r="H727" i="1"/>
  <c r="G726" i="1"/>
  <c r="H726" i="1"/>
  <c r="G725" i="1"/>
  <c r="H725" i="1"/>
  <c r="H724" i="1"/>
  <c r="G724" i="1"/>
  <c r="G723" i="1"/>
  <c r="H723" i="1"/>
  <c r="H722" i="1"/>
  <c r="G722" i="1"/>
  <c r="G721" i="1"/>
  <c r="H721" i="1"/>
  <c r="G720" i="1"/>
  <c r="H720" i="1"/>
  <c r="H719" i="1"/>
  <c r="G719" i="1"/>
  <c r="G718" i="1"/>
  <c r="H718" i="1"/>
  <c r="G717" i="1"/>
  <c r="H717" i="1"/>
  <c r="H716" i="1"/>
  <c r="G716" i="1"/>
  <c r="G715" i="1"/>
  <c r="H715" i="1"/>
  <c r="H714" i="1"/>
  <c r="G714" i="1"/>
  <c r="G713" i="1"/>
  <c r="H713" i="1"/>
  <c r="H712" i="1"/>
  <c r="G712" i="1"/>
  <c r="G711" i="1"/>
  <c r="H711" i="1"/>
  <c r="H710" i="1"/>
  <c r="G710" i="1"/>
  <c r="G709" i="1"/>
  <c r="H709" i="1"/>
  <c r="H708" i="1"/>
  <c r="G708" i="1"/>
  <c r="G707" i="1"/>
  <c r="H707" i="1"/>
  <c r="G706" i="1"/>
  <c r="H706" i="1"/>
  <c r="H705" i="1"/>
  <c r="G705" i="1"/>
  <c r="H704" i="1"/>
  <c r="G704" i="1"/>
  <c r="G703" i="1"/>
  <c r="H703" i="1"/>
  <c r="G702" i="1"/>
  <c r="H702" i="1"/>
  <c r="H701" i="1"/>
  <c r="G701" i="1"/>
  <c r="G700" i="1"/>
  <c r="H700" i="1"/>
  <c r="H699" i="1"/>
  <c r="G699" i="1"/>
  <c r="H698" i="1"/>
  <c r="G698" i="1"/>
  <c r="G697" i="1"/>
  <c r="H697" i="1"/>
  <c r="G696" i="1"/>
  <c r="H696" i="1"/>
  <c r="H695" i="1"/>
  <c r="G695" i="1"/>
  <c r="H694" i="1"/>
  <c r="G694" i="1"/>
  <c r="G693" i="1"/>
  <c r="H693" i="1"/>
  <c r="H692" i="1"/>
  <c r="G692" i="1"/>
  <c r="H691" i="1"/>
  <c r="G691" i="1"/>
  <c r="H690" i="1"/>
  <c r="G690" i="1"/>
  <c r="H689" i="1"/>
  <c r="G689" i="1"/>
  <c r="H688" i="1"/>
  <c r="G688" i="1"/>
  <c r="H687" i="1"/>
  <c r="G687" i="1"/>
  <c r="H686" i="1"/>
  <c r="G686" i="1"/>
  <c r="H685" i="1"/>
  <c r="G685" i="1"/>
  <c r="H684" i="1"/>
  <c r="G684" i="1"/>
  <c r="H683" i="1"/>
  <c r="G683" i="1"/>
  <c r="G682" i="1"/>
  <c r="H682" i="1"/>
  <c r="H681" i="1"/>
  <c r="G681" i="1"/>
  <c r="H680" i="1"/>
  <c r="G680" i="1"/>
  <c r="H679" i="1"/>
  <c r="G679" i="1"/>
  <c r="H678" i="1"/>
  <c r="G678" i="1"/>
  <c r="G677" i="1"/>
  <c r="H677" i="1"/>
  <c r="H676" i="1"/>
  <c r="G676" i="1"/>
  <c r="G675" i="1"/>
  <c r="H675" i="1"/>
  <c r="H674" i="1"/>
  <c r="G674" i="1"/>
  <c r="H673" i="1"/>
  <c r="G673" i="1"/>
  <c r="H672" i="1"/>
  <c r="G672" i="1"/>
  <c r="H671" i="1"/>
  <c r="G671" i="1"/>
  <c r="H670" i="1"/>
  <c r="G670" i="1"/>
  <c r="H669" i="1"/>
  <c r="G669" i="1"/>
  <c r="H668" i="1"/>
  <c r="G668" i="1"/>
  <c r="H667" i="1"/>
  <c r="G667" i="1"/>
  <c r="H666" i="1"/>
  <c r="G666" i="1"/>
  <c r="H665" i="1"/>
  <c r="G665" i="1"/>
  <c r="H664" i="1"/>
  <c r="G664" i="1"/>
  <c r="H663" i="1"/>
  <c r="G663" i="1"/>
  <c r="G662" i="1"/>
  <c r="H662" i="1"/>
  <c r="H661" i="1"/>
  <c r="G661" i="1"/>
  <c r="G660" i="1"/>
  <c r="H660" i="1"/>
  <c r="H659" i="1"/>
  <c r="G659" i="1"/>
  <c r="H658" i="1"/>
  <c r="G658" i="1"/>
  <c r="G657" i="1"/>
  <c r="H657" i="1"/>
  <c r="G656" i="1"/>
  <c r="H656" i="1"/>
  <c r="G655" i="1"/>
  <c r="H655" i="1"/>
  <c r="H654" i="1"/>
  <c r="G654" i="1"/>
  <c r="G653" i="1"/>
  <c r="H653" i="1"/>
  <c r="G652" i="1"/>
  <c r="H652" i="1"/>
  <c r="G651" i="1"/>
  <c r="H651" i="1"/>
  <c r="G650" i="1"/>
  <c r="H650" i="1"/>
  <c r="G649" i="1"/>
  <c r="H649" i="1"/>
  <c r="G648" i="1"/>
  <c r="H648" i="1"/>
  <c r="G647" i="1"/>
  <c r="H647" i="1"/>
  <c r="G646" i="1"/>
  <c r="H646" i="1"/>
  <c r="G645" i="1"/>
  <c r="H645" i="1"/>
  <c r="H636" i="1"/>
  <c r="G636" i="1"/>
  <c r="H635" i="1"/>
  <c r="G635" i="1"/>
  <c r="H632" i="1"/>
  <c r="G632" i="1"/>
  <c r="H631" i="1"/>
  <c r="G631" i="1"/>
  <c r="H630" i="1"/>
  <c r="G630" i="1"/>
  <c r="H629" i="1"/>
  <c r="G629" i="1"/>
  <c r="G628" i="1"/>
  <c r="H628" i="1"/>
  <c r="G627" i="1"/>
  <c r="H627" i="1"/>
  <c r="G626" i="1"/>
  <c r="H626" i="1"/>
  <c r="H625" i="1"/>
  <c r="G625" i="1"/>
  <c r="G624" i="1"/>
  <c r="H624" i="1"/>
  <c r="G623" i="1"/>
  <c r="H623" i="1"/>
  <c r="G622" i="1"/>
  <c r="H622" i="1"/>
  <c r="G621" i="1"/>
  <c r="H621" i="1"/>
  <c r="H620" i="1"/>
  <c r="G620" i="1"/>
  <c r="H619" i="1"/>
  <c r="G619" i="1"/>
  <c r="G618" i="1"/>
  <c r="H618" i="1"/>
  <c r="G617" i="1"/>
  <c r="H617" i="1"/>
  <c r="G616" i="1"/>
  <c r="H616" i="1"/>
  <c r="G615" i="1"/>
  <c r="H615" i="1"/>
  <c r="G614" i="1"/>
  <c r="H614" i="1"/>
  <c r="H613" i="1"/>
  <c r="G613" i="1"/>
  <c r="H612" i="1"/>
  <c r="G612" i="1"/>
  <c r="G611" i="1"/>
  <c r="H611" i="1"/>
  <c r="H610" i="1"/>
  <c r="G610" i="1"/>
  <c r="H609" i="1"/>
  <c r="G609" i="1"/>
  <c r="G608" i="1"/>
  <c r="H608" i="1"/>
  <c r="G607" i="1"/>
  <c r="H607" i="1"/>
  <c r="G606" i="1"/>
  <c r="H606" i="1"/>
  <c r="G605" i="1"/>
  <c r="H605" i="1"/>
  <c r="G604" i="1"/>
  <c r="H604" i="1"/>
  <c r="H603" i="1"/>
  <c r="G603" i="1"/>
  <c r="G602" i="1"/>
  <c r="H602" i="1"/>
  <c r="G601" i="1"/>
  <c r="H601" i="1"/>
  <c r="H600" i="1"/>
  <c r="G600" i="1"/>
  <c r="H599" i="1"/>
  <c r="G599" i="1"/>
  <c r="H598" i="1"/>
  <c r="G598" i="1"/>
  <c r="H597" i="1"/>
  <c r="G597" i="1"/>
  <c r="H596" i="1"/>
  <c r="G596" i="1"/>
  <c r="G595" i="1"/>
  <c r="H595" i="1"/>
  <c r="G594" i="1"/>
  <c r="H594" i="1"/>
  <c r="G593" i="1"/>
  <c r="H593" i="1"/>
  <c r="H592" i="1"/>
  <c r="G592" i="1"/>
  <c r="G591" i="1"/>
  <c r="H591" i="1"/>
  <c r="H590" i="1"/>
  <c r="G590" i="1"/>
  <c r="H589" i="1"/>
  <c r="G589" i="1"/>
  <c r="H588" i="1"/>
  <c r="G588" i="1"/>
  <c r="H587" i="1"/>
  <c r="G587" i="1"/>
  <c r="H586" i="1"/>
  <c r="G586" i="1"/>
  <c r="H585" i="1"/>
  <c r="G585" i="1"/>
  <c r="H584" i="1"/>
  <c r="G584" i="1"/>
  <c r="H583" i="1"/>
  <c r="G583" i="1"/>
  <c r="H582" i="1"/>
  <c r="G582" i="1"/>
  <c r="H581" i="1"/>
  <c r="G581" i="1"/>
  <c r="H580" i="1"/>
  <c r="G580" i="1"/>
  <c r="H579" i="1"/>
  <c r="G579" i="1"/>
  <c r="G578" i="1"/>
  <c r="H578" i="1"/>
  <c r="G577" i="1"/>
  <c r="H577" i="1"/>
  <c r="G576" i="1"/>
  <c r="H576" i="1"/>
  <c r="H575" i="1"/>
  <c r="G575" i="1"/>
  <c r="G574" i="1"/>
  <c r="H574" i="1"/>
  <c r="G573" i="1"/>
  <c r="H573" i="1"/>
  <c r="G572" i="1"/>
  <c r="H572" i="1"/>
  <c r="G571" i="1"/>
  <c r="H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G557" i="1"/>
  <c r="H557" i="1"/>
  <c r="G556" i="1"/>
  <c r="H556" i="1"/>
  <c r="H555" i="1"/>
  <c r="G555" i="1"/>
  <c r="G554" i="1"/>
  <c r="H554" i="1"/>
  <c r="H553" i="1"/>
  <c r="G553" i="1"/>
  <c r="G552" i="1"/>
  <c r="H552" i="1"/>
  <c r="G551" i="1"/>
  <c r="H551" i="1"/>
  <c r="H550" i="1"/>
  <c r="G550" i="1"/>
  <c r="G549" i="1"/>
  <c r="H549" i="1"/>
  <c r="G548" i="1"/>
  <c r="H548" i="1"/>
  <c r="G547" i="1"/>
  <c r="H547" i="1"/>
  <c r="G546" i="1"/>
  <c r="H546" i="1"/>
  <c r="G545" i="1"/>
  <c r="H545" i="1"/>
  <c r="G544" i="1"/>
  <c r="H544" i="1"/>
  <c r="G543" i="1"/>
  <c r="H543" i="1"/>
  <c r="G542" i="1"/>
  <c r="H542" i="1"/>
  <c r="G541" i="1"/>
  <c r="H541" i="1"/>
  <c r="H540" i="1"/>
  <c r="G540" i="1"/>
  <c r="H539" i="1"/>
  <c r="G539" i="1"/>
  <c r="H538" i="1"/>
  <c r="G538" i="1"/>
  <c r="H537" i="1"/>
  <c r="G537" i="1"/>
  <c r="H536" i="1"/>
  <c r="G536" i="1"/>
  <c r="H535" i="1"/>
  <c r="G535" i="1"/>
  <c r="H534" i="1"/>
  <c r="G534" i="1"/>
  <c r="H533" i="1"/>
  <c r="G533" i="1"/>
  <c r="H532" i="1"/>
  <c r="G532" i="1"/>
  <c r="H531" i="1"/>
  <c r="G531" i="1"/>
  <c r="H530" i="1"/>
  <c r="G530" i="1"/>
  <c r="H529" i="1"/>
  <c r="G529" i="1"/>
  <c r="G528" i="1"/>
  <c r="H528" i="1"/>
  <c r="H527" i="1"/>
  <c r="G527" i="1"/>
  <c r="G526" i="1"/>
  <c r="H526" i="1"/>
  <c r="H525" i="1"/>
  <c r="G525" i="1"/>
  <c r="G524" i="1"/>
  <c r="H524" i="1"/>
  <c r="H523" i="1"/>
  <c r="G523" i="1"/>
  <c r="H522" i="1"/>
  <c r="G522" i="1"/>
  <c r="G521" i="1"/>
  <c r="H521" i="1"/>
  <c r="H520" i="1"/>
  <c r="G520" i="1"/>
  <c r="H519" i="1"/>
  <c r="G519" i="1"/>
  <c r="G518" i="1"/>
  <c r="H518" i="1"/>
  <c r="G517" i="1"/>
  <c r="H517" i="1"/>
  <c r="G516" i="1"/>
  <c r="H516" i="1"/>
  <c r="G515" i="1"/>
  <c r="H515" i="1"/>
  <c r="H514" i="1"/>
  <c r="G514" i="1"/>
  <c r="H513" i="1"/>
  <c r="G513" i="1"/>
  <c r="G512" i="1"/>
  <c r="H512" i="1"/>
  <c r="H511" i="1"/>
  <c r="G511" i="1"/>
  <c r="G510" i="1"/>
  <c r="H510" i="1"/>
  <c r="G509" i="1"/>
  <c r="H509" i="1"/>
  <c r="H508" i="1"/>
  <c r="G508" i="1"/>
  <c r="H507" i="1"/>
  <c r="G507" i="1"/>
  <c r="G506" i="1"/>
  <c r="H506" i="1"/>
  <c r="G505" i="1"/>
  <c r="H505" i="1"/>
  <c r="G504" i="1"/>
  <c r="H504" i="1"/>
  <c r="H503" i="1"/>
  <c r="G503" i="1"/>
  <c r="G502" i="1"/>
  <c r="H502" i="1"/>
  <c r="H501" i="1"/>
  <c r="G501" i="1"/>
  <c r="G500" i="1"/>
  <c r="H500" i="1"/>
  <c r="G499" i="1"/>
  <c r="H499" i="1"/>
  <c r="G498" i="1"/>
  <c r="H498" i="1"/>
  <c r="G497" i="1"/>
  <c r="H497" i="1"/>
  <c r="G496" i="1"/>
  <c r="H496" i="1"/>
  <c r="G495" i="1"/>
  <c r="H495" i="1"/>
  <c r="G494" i="1"/>
  <c r="H494" i="1"/>
  <c r="H493" i="1"/>
  <c r="G493" i="1"/>
  <c r="H492" i="1"/>
  <c r="G492" i="1"/>
  <c r="H491" i="1"/>
  <c r="G491" i="1"/>
  <c r="H490" i="1"/>
  <c r="G490" i="1"/>
  <c r="H489" i="1"/>
  <c r="G489" i="1"/>
  <c r="G488" i="1"/>
  <c r="H488" i="1"/>
  <c r="G487" i="1"/>
  <c r="H487" i="1"/>
  <c r="G486" i="1"/>
  <c r="H486" i="1"/>
  <c r="G485" i="1"/>
  <c r="H485" i="1"/>
  <c r="H484" i="1"/>
  <c r="G484" i="1"/>
  <c r="G483" i="1"/>
  <c r="H483" i="1"/>
  <c r="H482" i="1"/>
  <c r="G482" i="1"/>
  <c r="H481" i="1"/>
  <c r="G481" i="1"/>
  <c r="H480" i="1"/>
  <c r="G480" i="1"/>
  <c r="H479" i="1"/>
  <c r="G479" i="1"/>
  <c r="G478" i="1"/>
  <c r="H478" i="1"/>
  <c r="G477" i="1"/>
  <c r="H477" i="1"/>
  <c r="G476" i="1"/>
  <c r="H476" i="1"/>
  <c r="H475" i="1"/>
  <c r="G475" i="1"/>
  <c r="G474" i="1"/>
  <c r="H474" i="1"/>
  <c r="G473" i="1"/>
  <c r="H473" i="1"/>
  <c r="G472" i="1"/>
  <c r="H472" i="1"/>
  <c r="G471" i="1"/>
  <c r="H471" i="1"/>
  <c r="G470" i="1"/>
  <c r="H470" i="1"/>
  <c r="H469" i="1"/>
  <c r="G469" i="1"/>
  <c r="H468" i="1"/>
  <c r="G468" i="1"/>
  <c r="G467" i="1"/>
  <c r="H467" i="1"/>
  <c r="H466" i="1"/>
  <c r="G466" i="1"/>
  <c r="H465" i="1"/>
  <c r="G465" i="1"/>
  <c r="H464" i="1"/>
  <c r="G464" i="1"/>
  <c r="H463" i="1"/>
  <c r="G463" i="1"/>
  <c r="H462" i="1"/>
  <c r="G462" i="1"/>
  <c r="H461" i="1"/>
  <c r="G461" i="1"/>
  <c r="H460" i="1"/>
  <c r="G460" i="1"/>
  <c r="H459" i="1"/>
  <c r="G459" i="1"/>
  <c r="H458" i="1"/>
  <c r="G458" i="1"/>
  <c r="H457" i="1"/>
  <c r="G457" i="1"/>
  <c r="H456" i="1"/>
  <c r="G456" i="1"/>
  <c r="H455" i="1"/>
  <c r="G455" i="1"/>
  <c r="G454" i="1"/>
  <c r="H454" i="1"/>
  <c r="G453" i="1"/>
  <c r="H453" i="1"/>
  <c r="H452" i="1"/>
  <c r="G452" i="1"/>
  <c r="G451" i="1"/>
  <c r="H451" i="1"/>
  <c r="H450" i="1"/>
  <c r="G450" i="1"/>
  <c r="G449" i="1"/>
  <c r="H449" i="1"/>
  <c r="G448" i="1"/>
  <c r="H448" i="1"/>
  <c r="G447" i="1"/>
  <c r="H447" i="1"/>
  <c r="G446" i="1"/>
  <c r="H446" i="1"/>
  <c r="G445" i="1"/>
  <c r="H445" i="1"/>
  <c r="H444" i="1"/>
  <c r="G444" i="1"/>
  <c r="H443" i="1"/>
  <c r="G443" i="1"/>
  <c r="G442" i="1"/>
  <c r="H442" i="1"/>
  <c r="G441" i="1"/>
  <c r="H441" i="1"/>
  <c r="H440" i="1"/>
  <c r="G440" i="1"/>
  <c r="G439" i="1"/>
  <c r="H439" i="1"/>
  <c r="H438" i="1"/>
  <c r="G438" i="1"/>
  <c r="H437" i="1"/>
  <c r="G437" i="1"/>
  <c r="H436" i="1"/>
  <c r="G436" i="1"/>
  <c r="H435" i="1"/>
  <c r="G435" i="1"/>
  <c r="H434" i="1"/>
  <c r="G434" i="1"/>
  <c r="G433" i="1"/>
  <c r="H433" i="1"/>
  <c r="H432" i="1"/>
  <c r="G432" i="1"/>
  <c r="H431" i="1"/>
  <c r="G431" i="1"/>
  <c r="H430" i="1"/>
  <c r="G430" i="1"/>
  <c r="H429" i="1"/>
  <c r="G429" i="1"/>
  <c r="H428" i="1"/>
  <c r="G428" i="1"/>
  <c r="H427" i="1"/>
  <c r="G427" i="1"/>
  <c r="H426" i="1"/>
  <c r="G426" i="1"/>
  <c r="G425" i="1"/>
  <c r="H425" i="1"/>
  <c r="G424" i="1"/>
  <c r="H424" i="1"/>
  <c r="H423" i="1"/>
  <c r="G423" i="1"/>
  <c r="H422" i="1"/>
  <c r="G422" i="1"/>
  <c r="H421" i="1"/>
  <c r="G421" i="1"/>
  <c r="G416" i="1"/>
  <c r="H416" i="1"/>
  <c r="H415" i="1"/>
  <c r="G415" i="1"/>
  <c r="H414" i="1"/>
  <c r="G414" i="1"/>
  <c r="G411" i="1"/>
  <c r="H411" i="1"/>
  <c r="G410" i="1"/>
  <c r="H410" i="1"/>
  <c r="G409" i="1"/>
  <c r="H409" i="1"/>
  <c r="H408" i="1"/>
  <c r="G408" i="1"/>
  <c r="H407" i="1"/>
  <c r="G407" i="1"/>
  <c r="H406" i="1"/>
  <c r="G406" i="1"/>
  <c r="H405" i="1"/>
  <c r="G405" i="1"/>
  <c r="G404" i="1"/>
  <c r="H404" i="1"/>
  <c r="H403" i="1"/>
  <c r="G403" i="1"/>
  <c r="G402" i="1"/>
  <c r="H402" i="1"/>
  <c r="G401" i="1"/>
  <c r="H401" i="1"/>
  <c r="G400" i="1"/>
  <c r="H400" i="1"/>
  <c r="G399" i="1"/>
  <c r="H399" i="1"/>
  <c r="G398" i="1"/>
  <c r="H398" i="1"/>
  <c r="G397" i="1"/>
  <c r="H397" i="1"/>
  <c r="G396" i="1"/>
  <c r="H396" i="1"/>
  <c r="G395" i="1"/>
  <c r="H395" i="1"/>
  <c r="H394" i="1"/>
  <c r="G394" i="1"/>
  <c r="G393" i="1"/>
  <c r="H393" i="1"/>
  <c r="G392" i="1"/>
  <c r="H392" i="1"/>
  <c r="H391" i="1"/>
  <c r="G391" i="1"/>
  <c r="H390" i="1"/>
  <c r="G390" i="1"/>
  <c r="H389" i="1"/>
  <c r="G389" i="1"/>
  <c r="H388" i="1"/>
  <c r="G388" i="1"/>
  <c r="G387" i="1"/>
  <c r="H387" i="1"/>
  <c r="G386" i="1"/>
  <c r="H386" i="1"/>
  <c r="G385" i="1"/>
  <c r="H385" i="1"/>
  <c r="G384" i="1"/>
  <c r="H384" i="1"/>
  <c r="G383" i="1"/>
  <c r="H383" i="1"/>
  <c r="G382" i="1"/>
  <c r="H382" i="1"/>
  <c r="G381" i="1"/>
  <c r="H381" i="1"/>
  <c r="H380" i="1"/>
  <c r="G380" i="1"/>
  <c r="H379" i="1"/>
  <c r="G379" i="1"/>
  <c r="H378" i="1"/>
  <c r="G378" i="1"/>
  <c r="H377" i="1"/>
  <c r="G377" i="1"/>
  <c r="H376" i="1"/>
  <c r="G376" i="1"/>
  <c r="G375" i="1"/>
  <c r="H375" i="1"/>
  <c r="H374" i="1"/>
  <c r="G374" i="1"/>
  <c r="G373" i="1"/>
  <c r="H373" i="1"/>
  <c r="H372" i="1"/>
  <c r="G372" i="1"/>
  <c r="H371" i="1"/>
  <c r="G371" i="1"/>
  <c r="H370" i="1"/>
  <c r="G370" i="1"/>
  <c r="H369" i="1"/>
  <c r="G369" i="1"/>
  <c r="H368" i="1"/>
  <c r="G368" i="1"/>
  <c r="G367" i="1"/>
  <c r="H367" i="1"/>
  <c r="H366" i="1"/>
  <c r="G366" i="1"/>
  <c r="H365" i="1"/>
  <c r="G365" i="1"/>
  <c r="G364" i="1"/>
  <c r="H364" i="1"/>
  <c r="G363" i="1"/>
  <c r="H363" i="1"/>
  <c r="G362" i="1"/>
  <c r="H362" i="1"/>
  <c r="G361" i="1"/>
  <c r="H361" i="1"/>
  <c r="H360" i="1"/>
  <c r="G360" i="1"/>
  <c r="H359" i="1"/>
  <c r="G359" i="1"/>
  <c r="H358" i="1"/>
  <c r="G358" i="1"/>
  <c r="H357" i="1"/>
  <c r="G357" i="1"/>
  <c r="G356" i="1"/>
  <c r="H356" i="1"/>
  <c r="G355" i="1"/>
  <c r="H355" i="1"/>
  <c r="H354" i="1"/>
  <c r="G354" i="1"/>
  <c r="G353" i="1"/>
  <c r="H353" i="1"/>
  <c r="G352" i="1"/>
  <c r="H352" i="1"/>
  <c r="G351" i="1"/>
  <c r="H351" i="1"/>
  <c r="G350" i="1"/>
  <c r="H350" i="1"/>
  <c r="H349" i="1"/>
  <c r="G349" i="1"/>
  <c r="G348" i="1"/>
  <c r="H348" i="1"/>
  <c r="H347" i="1"/>
  <c r="G347" i="1"/>
  <c r="H346" i="1"/>
  <c r="G346" i="1"/>
  <c r="H345" i="1"/>
  <c r="G345" i="1"/>
  <c r="G344" i="1"/>
  <c r="H344" i="1"/>
  <c r="H343" i="1"/>
  <c r="G343" i="1"/>
  <c r="H342" i="1"/>
  <c r="G342" i="1"/>
  <c r="H341" i="1"/>
  <c r="G341" i="1"/>
  <c r="G340" i="1"/>
  <c r="H340" i="1"/>
  <c r="H339" i="1"/>
  <c r="G339" i="1"/>
  <c r="H338" i="1"/>
  <c r="G338" i="1"/>
  <c r="G337" i="1"/>
  <c r="H337" i="1"/>
  <c r="G336" i="1"/>
  <c r="H336" i="1"/>
  <c r="H335" i="1"/>
  <c r="G335" i="1"/>
  <c r="G334" i="1"/>
  <c r="H334" i="1"/>
  <c r="H333" i="1"/>
  <c r="G333" i="1"/>
  <c r="H332" i="1"/>
  <c r="G332" i="1"/>
  <c r="H331" i="1"/>
  <c r="G331" i="1"/>
  <c r="H330" i="1"/>
  <c r="G330" i="1"/>
  <c r="G329" i="1"/>
  <c r="H329" i="1"/>
  <c r="H328" i="1"/>
  <c r="G328" i="1"/>
  <c r="G327" i="1"/>
  <c r="H327" i="1"/>
  <c r="H326" i="1"/>
  <c r="G326" i="1"/>
  <c r="H325" i="1"/>
  <c r="G325" i="1"/>
  <c r="G324" i="1"/>
  <c r="H324" i="1"/>
  <c r="H321" i="1"/>
  <c r="G321" i="1"/>
  <c r="H320" i="1"/>
  <c r="G320" i="1"/>
  <c r="H319" i="1"/>
  <c r="G319" i="1"/>
  <c r="H318" i="1"/>
  <c r="G318" i="1"/>
  <c r="H315" i="1"/>
  <c r="G315" i="1"/>
  <c r="G314" i="1"/>
  <c r="H314" i="1"/>
  <c r="G313" i="1"/>
  <c r="H313" i="1"/>
  <c r="G312" i="1"/>
  <c r="H312" i="1"/>
  <c r="G311" i="1"/>
  <c r="H311" i="1"/>
  <c r="H310" i="1"/>
  <c r="G310" i="1"/>
  <c r="G308" i="1"/>
  <c r="H308" i="1"/>
  <c r="H307" i="1"/>
  <c r="G307" i="1"/>
  <c r="H306" i="1"/>
  <c r="G306" i="1"/>
  <c r="H302" i="1"/>
  <c r="G302" i="1"/>
  <c r="G301" i="1"/>
  <c r="H301" i="1"/>
  <c r="G300" i="1"/>
  <c r="H300" i="1"/>
  <c r="H299" i="1"/>
  <c r="G299" i="1"/>
  <c r="H298" i="1"/>
  <c r="G298" i="1"/>
  <c r="H292" i="1"/>
  <c r="G292" i="1"/>
  <c r="H291" i="1"/>
  <c r="G291" i="1"/>
  <c r="H290" i="1"/>
  <c r="G290" i="1"/>
  <c r="H289" i="1"/>
  <c r="G289" i="1"/>
  <c r="H288" i="1"/>
  <c r="G288" i="1"/>
  <c r="G287" i="1"/>
  <c r="H287" i="1"/>
  <c r="H286" i="1"/>
  <c r="G286" i="1"/>
  <c r="G284" i="1"/>
  <c r="H284" i="1"/>
  <c r="H283" i="1"/>
  <c r="G283" i="1"/>
  <c r="H282" i="1"/>
  <c r="G282" i="1"/>
  <c r="H281" i="1"/>
  <c r="G281" i="1"/>
  <c r="H280" i="1"/>
  <c r="G280" i="1"/>
  <c r="H278" i="1"/>
  <c r="G278" i="1"/>
  <c r="H277" i="1"/>
  <c r="G277" i="1"/>
  <c r="H276" i="1"/>
  <c r="G276" i="1"/>
  <c r="G275" i="1"/>
  <c r="H275" i="1"/>
  <c r="G273" i="1"/>
  <c r="H273" i="1"/>
  <c r="G272" i="1"/>
  <c r="H272" i="1"/>
  <c r="H271" i="1"/>
  <c r="G271" i="1"/>
  <c r="H268" i="1"/>
  <c r="G268" i="1"/>
  <c r="H267" i="1"/>
  <c r="G267" i="1"/>
  <c r="G266" i="1"/>
  <c r="H266" i="1"/>
  <c r="H264" i="1"/>
  <c r="G264" i="1"/>
  <c r="H263" i="1"/>
  <c r="G263" i="1"/>
  <c r="H262" i="1"/>
  <c r="G262" i="1"/>
  <c r="H261" i="1"/>
  <c r="G261" i="1"/>
  <c r="H260" i="1"/>
  <c r="G260" i="1"/>
  <c r="H257" i="1"/>
  <c r="G257" i="1"/>
  <c r="H256" i="1"/>
  <c r="G256" i="1"/>
  <c r="H255" i="1"/>
  <c r="G255" i="1"/>
  <c r="G254" i="1"/>
  <c r="H254" i="1"/>
  <c r="H252" i="1"/>
  <c r="G252" i="1"/>
  <c r="G251" i="1"/>
  <c r="H251" i="1"/>
  <c r="H249" i="1"/>
  <c r="G249" i="1"/>
  <c r="G248" i="1"/>
  <c r="H248" i="1"/>
  <c r="G247" i="1"/>
  <c r="H247" i="1"/>
  <c r="G245" i="1"/>
  <c r="H245" i="1"/>
  <c r="G244" i="1"/>
  <c r="H244" i="1"/>
  <c r="H243" i="1"/>
  <c r="G243" i="1"/>
  <c r="G241" i="1"/>
  <c r="H241" i="1"/>
  <c r="G240" i="1"/>
  <c r="H240" i="1"/>
  <c r="H239" i="1"/>
  <c r="G239" i="1"/>
  <c r="G237" i="1"/>
  <c r="H237" i="1"/>
  <c r="G236" i="1"/>
  <c r="H236" i="1"/>
  <c r="G235" i="1"/>
  <c r="H235" i="1"/>
  <c r="G234" i="1"/>
  <c r="H234" i="1"/>
  <c r="G232" i="1"/>
  <c r="H232" i="1"/>
  <c r="G231" i="1"/>
  <c r="H231" i="1"/>
  <c r="H229" i="1"/>
  <c r="G229" i="1"/>
  <c r="H228" i="1"/>
  <c r="G228" i="1"/>
  <c r="H225" i="1"/>
  <c r="G225" i="1"/>
  <c r="H224" i="1"/>
  <c r="G224" i="1"/>
  <c r="G223" i="1"/>
  <c r="H223" i="1"/>
  <c r="H222" i="1"/>
  <c r="G222" i="1"/>
  <c r="H220" i="1"/>
  <c r="G220" i="1"/>
  <c r="G219" i="1"/>
  <c r="H219" i="1"/>
  <c r="H216" i="1"/>
  <c r="G216" i="1"/>
  <c r="H215" i="1"/>
  <c r="G215" i="1"/>
  <c r="H214" i="1"/>
  <c r="G214" i="1"/>
  <c r="H213" i="1"/>
  <c r="G213" i="1"/>
  <c r="H211" i="1"/>
  <c r="G211" i="1"/>
  <c r="H210" i="1"/>
  <c r="G210" i="1"/>
  <c r="G209" i="1"/>
  <c r="H209" i="1"/>
  <c r="H208" i="1"/>
  <c r="G208" i="1"/>
  <c r="G207" i="1"/>
  <c r="H207" i="1"/>
  <c r="H206" i="1"/>
  <c r="G206" i="1"/>
  <c r="H205" i="1"/>
  <c r="G205" i="1"/>
  <c r="H203" i="1"/>
  <c r="G203" i="1"/>
  <c r="H202" i="1"/>
  <c r="G202" i="1"/>
  <c r="H201" i="1"/>
  <c r="G201" i="1"/>
  <c r="G200" i="1"/>
  <c r="H200" i="1"/>
  <c r="H197" i="1"/>
  <c r="G197" i="1"/>
  <c r="G196" i="1"/>
  <c r="H196" i="1"/>
  <c r="H195" i="1"/>
  <c r="G195" i="1"/>
  <c r="H194" i="1"/>
  <c r="G194" i="1"/>
  <c r="H193" i="1"/>
  <c r="G193" i="1"/>
  <c r="H192" i="1"/>
  <c r="G192" i="1"/>
  <c r="H191" i="1"/>
  <c r="G191" i="1"/>
  <c r="H189" i="1"/>
  <c r="G189" i="1"/>
  <c r="H188" i="1"/>
  <c r="G188" i="1"/>
  <c r="G187" i="1"/>
  <c r="H187" i="1"/>
  <c r="H186" i="1"/>
  <c r="G186" i="1"/>
  <c r="G184" i="1"/>
  <c r="H184" i="1"/>
  <c r="G183" i="1"/>
  <c r="H183" i="1"/>
  <c r="G182" i="1"/>
  <c r="H182" i="1"/>
  <c r="G181" i="1"/>
  <c r="H181" i="1"/>
  <c r="G180" i="1"/>
  <c r="H180" i="1"/>
  <c r="G179" i="1"/>
  <c r="H179" i="1"/>
  <c r="G178" i="1"/>
  <c r="H178" i="1"/>
  <c r="H177" i="1"/>
  <c r="G177" i="1"/>
  <c r="G176" i="1"/>
  <c r="H176" i="1"/>
  <c r="G175" i="1"/>
  <c r="H175" i="1"/>
  <c r="G173" i="1"/>
  <c r="H173" i="1"/>
  <c r="G172" i="1"/>
  <c r="H172" i="1"/>
  <c r="G171" i="1"/>
  <c r="H171" i="1"/>
  <c r="G170" i="1"/>
  <c r="H170" i="1"/>
  <c r="G169" i="1"/>
  <c r="H169" i="1"/>
  <c r="H168" i="1"/>
  <c r="G168" i="1"/>
  <c r="H167" i="1"/>
  <c r="G167" i="1"/>
  <c r="G165" i="1"/>
  <c r="H165" i="1"/>
  <c r="H164" i="1"/>
  <c r="G164" i="1"/>
  <c r="G163" i="1"/>
  <c r="H163" i="1"/>
  <c r="H162" i="1"/>
  <c r="G162" i="1"/>
  <c r="G159" i="1"/>
  <c r="H159" i="1"/>
  <c r="H158" i="1"/>
  <c r="G158" i="1"/>
  <c r="H157" i="1"/>
  <c r="G157" i="1"/>
  <c r="H155" i="1"/>
  <c r="G155" i="1"/>
  <c r="H154" i="1"/>
  <c r="G154" i="1"/>
  <c r="H153" i="1"/>
  <c r="G153" i="1"/>
  <c r="H152" i="1"/>
  <c r="G152" i="1"/>
  <c r="H151" i="1"/>
  <c r="G151" i="1"/>
  <c r="G147" i="1"/>
  <c r="H147" i="1"/>
  <c r="H146" i="1"/>
  <c r="G146" i="1"/>
  <c r="H145" i="1"/>
  <c r="G145" i="1"/>
  <c r="H144" i="1"/>
  <c r="G144" i="1"/>
  <c r="H143" i="1"/>
  <c r="G143" i="1"/>
  <c r="H142" i="1"/>
  <c r="G142" i="1"/>
  <c r="H141" i="1"/>
  <c r="G141" i="1"/>
  <c r="G140" i="1"/>
  <c r="H140" i="1"/>
  <c r="H139" i="1"/>
  <c r="G139" i="1"/>
  <c r="G138" i="1"/>
  <c r="H138" i="1"/>
  <c r="H135" i="1"/>
  <c r="G135" i="1"/>
  <c r="G134" i="1"/>
  <c r="H134" i="1"/>
  <c r="H133" i="1"/>
  <c r="G133" i="1"/>
  <c r="H132" i="1"/>
  <c r="G132" i="1"/>
  <c r="H129" i="1"/>
  <c r="G129" i="1"/>
  <c r="H128" i="1"/>
  <c r="G128" i="1"/>
  <c r="H127" i="1"/>
  <c r="G127" i="1"/>
  <c r="G126" i="1"/>
  <c r="H126" i="1"/>
  <c r="H124" i="1"/>
  <c r="G124" i="1"/>
  <c r="H123" i="1"/>
  <c r="G123" i="1"/>
  <c r="G120" i="1"/>
  <c r="H120" i="1"/>
  <c r="H119" i="1"/>
  <c r="G119" i="1"/>
  <c r="H118" i="1"/>
  <c r="G118" i="1"/>
  <c r="G117" i="1"/>
  <c r="H117" i="1"/>
  <c r="G115" i="1"/>
  <c r="H115" i="1"/>
  <c r="H114" i="1"/>
  <c r="G114" i="1"/>
  <c r="H113" i="1"/>
  <c r="G113" i="1"/>
  <c r="H112" i="1"/>
  <c r="G112" i="1"/>
  <c r="G111" i="1"/>
  <c r="H111" i="1"/>
  <c r="H110" i="1"/>
  <c r="G110" i="1"/>
  <c r="H109" i="1"/>
  <c r="G109" i="1"/>
  <c r="G107" i="1"/>
  <c r="H107" i="1"/>
  <c r="G106" i="1"/>
  <c r="H106" i="1"/>
  <c r="H105" i="1"/>
  <c r="G105" i="1"/>
  <c r="G104" i="1"/>
  <c r="H104" i="1"/>
  <c r="H101" i="1"/>
  <c r="G101" i="1"/>
  <c r="H100" i="1"/>
  <c r="G100" i="1"/>
  <c r="G99" i="1"/>
  <c r="H99" i="1"/>
  <c r="G98" i="1"/>
  <c r="H98" i="1"/>
  <c r="H97" i="1"/>
  <c r="G97" i="1"/>
  <c r="G96" i="1"/>
  <c r="H96" i="1"/>
  <c r="G95" i="1"/>
  <c r="H95" i="1"/>
  <c r="G93" i="1"/>
  <c r="H93" i="1"/>
  <c r="G92" i="1"/>
  <c r="H92" i="1"/>
  <c r="G91" i="1"/>
  <c r="H91" i="1"/>
  <c r="G90" i="1"/>
  <c r="H90" i="1"/>
  <c r="G89" i="1"/>
  <c r="H89" i="1"/>
  <c r="H88" i="1"/>
  <c r="G88" i="1"/>
  <c r="G86" i="1"/>
  <c r="H86" i="1"/>
  <c r="G85" i="1"/>
  <c r="H85" i="1"/>
  <c r="G84" i="1"/>
  <c r="H84" i="1"/>
  <c r="H83" i="1"/>
  <c r="G83" i="1"/>
  <c r="H82" i="1"/>
  <c r="G82" i="1"/>
  <c r="H81" i="1"/>
  <c r="G81" i="1"/>
  <c r="H80" i="1"/>
  <c r="G80" i="1"/>
  <c r="H77" i="1"/>
  <c r="G77" i="1"/>
  <c r="H76" i="1"/>
  <c r="G76" i="1"/>
  <c r="G75" i="1"/>
  <c r="H75" i="1"/>
  <c r="H74" i="1"/>
  <c r="G74" i="1"/>
  <c r="H72" i="1"/>
  <c r="G72" i="1"/>
  <c r="H71" i="1"/>
  <c r="G71" i="1"/>
  <c r="H69" i="1"/>
  <c r="G69" i="1"/>
  <c r="H68" i="1"/>
  <c r="G68" i="1"/>
  <c r="G66" i="1"/>
  <c r="H66" i="1"/>
  <c r="G65" i="1"/>
  <c r="H65" i="1"/>
  <c r="H63" i="1"/>
  <c r="G63" i="1"/>
  <c r="H62" i="1"/>
  <c r="G62" i="1"/>
  <c r="G61" i="1"/>
  <c r="H61" i="1"/>
  <c r="H59" i="1"/>
  <c r="G59" i="1"/>
  <c r="G58" i="1"/>
  <c r="H58" i="1"/>
  <c r="G56" i="1"/>
  <c r="H56" i="1"/>
  <c r="G55" i="1"/>
  <c r="H55" i="1"/>
  <c r="G53" i="1"/>
  <c r="H53" i="1"/>
  <c r="G52" i="1"/>
  <c r="H52" i="1"/>
  <c r="G51" i="1"/>
  <c r="H51" i="1"/>
  <c r="G50" i="1"/>
  <c r="H50" i="1"/>
  <c r="H48" i="1"/>
  <c r="G48" i="1"/>
  <c r="H47" i="1"/>
  <c r="G47" i="1"/>
  <c r="H44" i="1"/>
  <c r="G44" i="1"/>
  <c r="H43" i="1"/>
  <c r="G43" i="1"/>
  <c r="G42" i="1"/>
  <c r="H42" i="1"/>
  <c r="H41" i="1"/>
  <c r="G41" i="1"/>
  <c r="G38" i="1"/>
  <c r="H38" i="1"/>
  <c r="G37" i="1"/>
  <c r="H37" i="1"/>
  <c r="G36" i="1"/>
  <c r="H36" i="1"/>
  <c r="G34" i="1"/>
  <c r="H34" i="1"/>
  <c r="G33" i="1"/>
  <c r="H33" i="1"/>
  <c r="G31" i="1"/>
  <c r="H31" i="1"/>
  <c r="H30" i="1"/>
  <c r="G30" i="1"/>
  <c r="H29" i="1"/>
  <c r="G29" i="1"/>
  <c r="G28" i="1"/>
  <c r="H28" i="1"/>
  <c r="G27" i="1"/>
  <c r="H27" i="1"/>
  <c r="H26" i="1"/>
  <c r="G26" i="1"/>
  <c r="G24" i="1"/>
  <c r="H24" i="1"/>
  <c r="G23" i="1"/>
  <c r="H23" i="1"/>
  <c r="G22" i="1"/>
  <c r="H22" i="1"/>
  <c r="H21" i="1"/>
  <c r="G21" i="1"/>
  <c r="H20" i="1"/>
  <c r="G20" i="1"/>
  <c r="H18" i="1"/>
  <c r="G18" i="1"/>
  <c r="G17" i="1"/>
  <c r="H17" i="1"/>
  <c r="G16" i="1"/>
  <c r="H16" i="1"/>
  <c r="H15" i="1"/>
  <c r="G15" i="1"/>
  <c r="G14" i="1"/>
  <c r="H14" i="1"/>
  <c r="G12" i="1"/>
  <c r="H12" i="1"/>
  <c r="G11" i="1"/>
  <c r="H11" i="1"/>
  <c r="G10" i="1"/>
  <c r="H10" i="1"/>
  <c r="H9" i="1"/>
  <c r="G9" i="1"/>
  <c r="H8" i="1"/>
  <c r="G8" i="1"/>
  <c r="H7" i="1"/>
  <c r="G7" i="1"/>
  <c r="H6" i="1"/>
  <c r="G6" i="1"/>
  <c r="H5" i="1"/>
  <c r="G5" i="1"/>
  <c r="B233" i="9"/>
  <c r="B276" i="9"/>
  <c r="B255" i="9"/>
  <c r="B232" i="9"/>
  <c r="B260" i="9"/>
  <c r="D45" i="8"/>
  <c r="G343" i="9" s="1"/>
  <c r="E343" i="9" s="1"/>
  <c r="B343" i="9" l="1"/>
  <c r="I39" i="3"/>
  <c r="K1481" i="9"/>
  <c r="G344" i="9"/>
  <c r="E344" i="9" s="1"/>
  <c r="C1621" i="1"/>
  <c r="G1478" i="1"/>
  <c r="H1478" i="1"/>
  <c r="G1471" i="1"/>
  <c r="H1471" i="1"/>
  <c r="G1462" i="1"/>
  <c r="H1462" i="1"/>
  <c r="G1457" i="1"/>
  <c r="H1457" i="1"/>
  <c r="G1450" i="1"/>
  <c r="H1450" i="1"/>
  <c r="G1446" i="1"/>
  <c r="H1446" i="1"/>
  <c r="G1439" i="1"/>
  <c r="H1439" i="1"/>
  <c r="G1435" i="1"/>
  <c r="H1435" i="1"/>
  <c r="D1431" i="1"/>
  <c r="I28" i="3"/>
  <c r="G1432" i="1"/>
  <c r="H1432" i="1"/>
  <c r="C1431" i="1"/>
  <c r="H28" i="3"/>
  <c r="F35" i="6"/>
  <c r="G1424" i="1"/>
  <c r="H1424" i="1"/>
  <c r="G1418" i="1"/>
  <c r="H1418" i="1"/>
  <c r="G1409" i="1"/>
  <c r="H1409" i="1"/>
  <c r="G1406" i="1"/>
  <c r="H1406" i="1"/>
  <c r="G1402" i="1"/>
  <c r="H1402" i="1"/>
  <c r="I31" i="3"/>
  <c r="D1537" i="1"/>
  <c r="E347" i="9"/>
  <c r="B348" i="9"/>
  <c r="G1401" i="1"/>
  <c r="H1401" i="1"/>
  <c r="H9" i="3"/>
  <c r="C1537" i="1"/>
  <c r="H31" i="3"/>
  <c r="F141" i="6"/>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D1223" i="1"/>
  <c r="H339" i="9"/>
  <c r="E339" i="9" s="1"/>
  <c r="B339" i="9" s="1"/>
  <c r="G1224" i="1"/>
  <c r="H1224" i="1"/>
  <c r="G1223" i="1"/>
  <c r="H1223" i="1"/>
  <c r="G1215" i="1"/>
  <c r="H1215" i="1"/>
  <c r="G1208" i="1"/>
  <c r="H1208" i="1"/>
  <c r="G1207" i="1"/>
  <c r="H1207" i="1"/>
  <c r="G1201" i="1"/>
  <c r="H1201" i="1"/>
  <c r="G1190" i="1"/>
  <c r="H1190" i="1"/>
  <c r="G1185" i="1"/>
  <c r="H1185" i="1"/>
  <c r="D1181" i="1"/>
  <c r="I24" i="3"/>
  <c r="E176" i="5"/>
  <c r="D1180" i="1" s="1"/>
  <c r="G1182" i="1"/>
  <c r="H1182" i="1"/>
  <c r="D176" i="5"/>
  <c r="F177" i="5"/>
  <c r="C1181" i="1"/>
  <c r="H24" i="3"/>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D1074" i="1"/>
  <c r="I23" i="3"/>
  <c r="F69" i="5"/>
  <c r="C1074" i="1"/>
  <c r="H23" i="3"/>
  <c r="G1075" i="1"/>
  <c r="H1075" i="1"/>
  <c r="G1068" i="1"/>
  <c r="H1068" i="1"/>
  <c r="F7" i="5"/>
  <c r="C1012" i="1"/>
  <c r="H22" i="3"/>
  <c r="D6" i="5"/>
  <c r="D1012" i="1"/>
  <c r="I22" i="3"/>
  <c r="E6" i="5"/>
  <c r="F640" i="4"/>
  <c r="C634" i="1"/>
  <c r="F639" i="4"/>
  <c r="C633" i="1"/>
  <c r="F648" i="4"/>
  <c r="C642" i="1"/>
  <c r="F647" i="4"/>
  <c r="C641" i="1"/>
  <c r="F418" i="4"/>
  <c r="C413"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301" i="4"/>
  <c r="D297" i="1" s="1"/>
  <c r="E423" i="4"/>
  <c r="D295" i="1"/>
  <c r="F299" i="4"/>
  <c r="D301" i="4"/>
  <c r="D423" i="4"/>
  <c r="C295" i="1"/>
  <c r="G148" i="1"/>
  <c r="H148"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424" i="4"/>
  <c r="D419" i="1" s="1"/>
  <c r="E643" i="4"/>
  <c r="D417" i="1"/>
  <c r="F422" i="4"/>
  <c r="D424" i="4"/>
  <c r="D643" i="4"/>
  <c r="C417" i="1"/>
  <c r="F300" i="4"/>
  <c r="C296" i="1"/>
  <c r="G2" i="1"/>
  <c r="H2" i="1"/>
  <c r="C1622" i="1"/>
  <c r="I40" i="3"/>
  <c r="I1579" i="1"/>
  <c r="I1576" i="1"/>
  <c r="I1573" i="1"/>
  <c r="I1568" i="1"/>
  <c r="I1567" i="1"/>
  <c r="I1564" i="1"/>
  <c r="I1561" i="1"/>
  <c r="I1559" i="1"/>
  <c r="I1558" i="1"/>
  <c r="I1554" i="1"/>
  <c r="I1553" i="1"/>
  <c r="I1552" i="1"/>
  <c r="I1551" i="1"/>
  <c r="I1550" i="1"/>
  <c r="I1549" i="1"/>
  <c r="I1548" i="1"/>
  <c r="I1545" i="1"/>
  <c r="E180" i="9"/>
  <c r="B180" i="9" s="1"/>
  <c r="F228" i="9"/>
  <c r="B174" i="9"/>
  <c r="H11" i="3" l="1"/>
  <c r="H1621" i="1"/>
  <c r="G1621" i="1"/>
  <c r="G1431" i="1"/>
  <c r="H1431" i="1"/>
  <c r="K3" i="9"/>
  <c r="I9" i="3"/>
  <c r="H1537" i="1"/>
  <c r="G1537" i="1"/>
  <c r="C1180" i="1"/>
  <c r="F176" i="5"/>
  <c r="G1181" i="1"/>
  <c r="H1181" i="1"/>
  <c r="G1074" i="1"/>
  <c r="H1074" i="1"/>
  <c r="G1012" i="1"/>
  <c r="H1012" i="1"/>
  <c r="F6" i="5"/>
  <c r="G299" i="9"/>
  <c r="G306" i="9"/>
  <c r="E306" i="9" s="1"/>
  <c r="B306" i="9" s="1"/>
  <c r="C1011" i="1"/>
  <c r="H299" i="9"/>
  <c r="D1011" i="1"/>
  <c r="G634" i="1"/>
  <c r="H634" i="1"/>
  <c r="G633" i="1"/>
  <c r="H633" i="1"/>
  <c r="G642" i="1"/>
  <c r="H642" i="1"/>
  <c r="G641" i="1"/>
  <c r="H641" i="1"/>
  <c r="G413" i="1"/>
  <c r="H413" i="1"/>
  <c r="G412" i="1"/>
  <c r="H412" i="1"/>
  <c r="H20" i="9"/>
  <c r="E425" i="4"/>
  <c r="D420" i="1" s="1"/>
  <c r="E644" i="4"/>
  <c r="E645" i="4" s="1"/>
  <c r="D418" i="1"/>
  <c r="F301" i="4"/>
  <c r="C297" i="1"/>
  <c r="G20" i="9"/>
  <c r="E20" i="9" s="1"/>
  <c r="B20" i="9" s="1"/>
  <c r="F423" i="4"/>
  <c r="D425" i="4"/>
  <c r="D644" i="4"/>
  <c r="D645" i="4" s="1"/>
  <c r="C418" i="1"/>
  <c r="G295" i="1"/>
  <c r="H295" i="1"/>
  <c r="D637" i="1"/>
  <c r="F424" i="4"/>
  <c r="C419" i="1"/>
  <c r="F643" i="4"/>
  <c r="C637" i="1"/>
  <c r="G417" i="1"/>
  <c r="H417" i="1"/>
  <c r="G296" i="1"/>
  <c r="H296" i="1"/>
  <c r="H1622" i="1"/>
  <c r="G1622" i="1"/>
  <c r="B228" i="9"/>
  <c r="B344" i="9"/>
  <c r="E342" i="9"/>
  <c r="N3" i="9" l="1"/>
  <c r="I11" i="3"/>
  <c r="G1180" i="1"/>
  <c r="H1180" i="1"/>
  <c r="G1011" i="1"/>
  <c r="H1011" i="1"/>
  <c r="H8" i="3"/>
  <c r="E646" i="4"/>
  <c r="E649" i="4" s="1"/>
  <c r="D638" i="1"/>
  <c r="G297" i="1"/>
  <c r="H297" i="1"/>
  <c r="F425" i="4"/>
  <c r="C420" i="1"/>
  <c r="F644" i="4"/>
  <c r="D646" i="4"/>
  <c r="C638" i="1"/>
  <c r="G418" i="1"/>
  <c r="H418" i="1"/>
  <c r="D639" i="1"/>
  <c r="G419" i="1"/>
  <c r="H419" i="1"/>
  <c r="F645" i="4"/>
  <c r="D649" i="4"/>
  <c r="C639" i="1"/>
  <c r="G637" i="1"/>
  <c r="H637" i="1"/>
  <c r="E299" i="9"/>
  <c r="M3" i="9" l="1"/>
  <c r="E650" i="4"/>
  <c r="D640" i="1"/>
  <c r="G420" i="1"/>
  <c r="H420" i="1"/>
  <c r="G297" i="9"/>
  <c r="E297" i="9" s="1"/>
  <c r="B297" i="9" s="1"/>
  <c r="F646" i="4"/>
  <c r="D650" i="4"/>
  <c r="C640" i="1"/>
  <c r="G638" i="1"/>
  <c r="H638" i="1"/>
  <c r="D643" i="1"/>
  <c r="I19" i="3"/>
  <c r="F649" i="4"/>
  <c r="C643" i="1"/>
  <c r="H19" i="3"/>
  <c r="G639" i="1"/>
  <c r="H639" i="1"/>
  <c r="B299" i="9"/>
  <c r="G334" i="9" l="1"/>
  <c r="H334" i="9"/>
  <c r="D644" i="1"/>
  <c r="I20" i="3"/>
  <c r="F650" i="4"/>
  <c r="C644" i="1"/>
  <c r="H20" i="3"/>
  <c r="H7" i="3"/>
  <c r="G640" i="1"/>
  <c r="H640" i="1"/>
  <c r="G643" i="1"/>
  <c r="H643" i="1"/>
  <c r="E334" i="9" l="1"/>
  <c r="G644" i="1"/>
  <c r="H644" i="1"/>
  <c r="J3" i="9"/>
  <c r="B334" i="9" l="1"/>
  <c r="E298" i="9"/>
  <c r="I8" i="3" s="1"/>
  <c r="G15" i="9"/>
  <c r="G16" i="9"/>
  <c r="M16" i="9"/>
  <c r="L16" i="9"/>
  <c r="F16" i="9" s="1"/>
  <c r="H21" i="9"/>
  <c r="G22" i="9"/>
  <c r="I17" i="9"/>
  <c r="G17" i="9"/>
  <c r="K5" i="9"/>
  <c r="J12" i="9"/>
  <c r="I11" i="9"/>
  <c r="K9" i="9"/>
  <c r="I6" i="9"/>
  <c r="I5" i="9"/>
  <c r="J8" i="9"/>
  <c r="K11" i="9"/>
  <c r="J9" i="9"/>
  <c r="K8" i="9"/>
  <c r="I7" i="9"/>
  <c r="K6" i="9"/>
  <c r="J6" i="9"/>
  <c r="H15" i="9"/>
  <c r="L15" i="9"/>
  <c r="H17" i="9"/>
  <c r="J17" i="9"/>
  <c r="H22" i="9"/>
  <c r="G21" i="9"/>
  <c r="H16" i="9"/>
  <c r="M15" i="9"/>
  <c r="J5" i="9"/>
  <c r="J10" i="9"/>
  <c r="I9" i="9"/>
  <c r="K10" i="9"/>
  <c r="K12" i="9"/>
  <c r="J13" i="9"/>
  <c r="K7" i="9"/>
  <c r="J7" i="9"/>
  <c r="I8" i="9"/>
  <c r="J11" i="9"/>
  <c r="I12" i="9"/>
  <c r="I13" i="9"/>
  <c r="K13" i="9"/>
  <c r="G18" i="9"/>
  <c r="G295" i="9"/>
  <c r="H18" i="9"/>
  <c r="L293" i="9"/>
  <c r="F293" i="9" s="1"/>
  <c r="H295" i="9"/>
  <c r="E295" i="9" l="1"/>
  <c r="B295" i="9" s="1"/>
  <c r="E16" i="9"/>
  <c r="B16" i="9" s="1"/>
  <c r="E6" i="9"/>
  <c r="B6" i="9" s="1"/>
  <c r="E5" i="9"/>
  <c r="B5" i="9" s="1"/>
  <c r="E7" i="9"/>
  <c r="B7" i="9" s="1"/>
  <c r="F15" i="9"/>
  <c r="F14" i="9" s="1"/>
  <c r="E21" i="9"/>
  <c r="B21" i="9" s="1"/>
  <c r="E8" i="9"/>
  <c r="B8" i="9" s="1"/>
  <c r="E12" i="9"/>
  <c r="B12" i="9" s="1"/>
  <c r="E23" i="9"/>
  <c r="I7" i="3" s="1"/>
  <c r="F23" i="9"/>
  <c r="B293" i="9"/>
  <c r="E22" i="9"/>
  <c r="B22" i="9" s="1"/>
  <c r="E10" i="9"/>
  <c r="B10" i="9" s="1"/>
  <c r="E9" i="9"/>
  <c r="E13" i="9"/>
  <c r="B13" i="9" s="1"/>
  <c r="E18" i="9"/>
  <c r="B18" i="9" s="1"/>
  <c r="E17" i="9"/>
  <c r="B17" i="9" s="1"/>
  <c r="E11" i="9"/>
  <c r="B11" i="9" s="1"/>
  <c r="E15" i="9"/>
  <c r="F3" i="9" l="1"/>
  <c r="E14" i="9"/>
  <c r="I13" i="3" s="1"/>
  <c r="B15" i="9"/>
  <c r="B9" i="9"/>
  <c r="E4" i="9"/>
  <c r="E3" i="9" l="1"/>
</calcChain>
</file>

<file path=xl/sharedStrings.xml><?xml version="1.0" encoding="utf-8"?>
<sst xmlns="http://schemas.openxmlformats.org/spreadsheetml/2006/main" count="4733" uniqueCount="3656">
  <si>
    <t>Obveznik:</t>
  </si>
  <si>
    <t>29986 - OPĆINA PODGORA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</si>
  <si>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</si>
  <si>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</si>
  <si>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</si>
  <si>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</si>
  <si>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</si>
  <si>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</si>
  <si>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</si>
  <si>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</si>
  <si>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</si>
  <si>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</si>
  <si>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</si>
  <si>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</si>
  <si>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</si>
  <si>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</si>
  <si>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</si>
  <si>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</si>
  <si>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</si>
  <si>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</si>
  <si>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</si>
  <si>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</si>
  <si>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</si>
  <si>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</si>
  <si>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</si>
  <si>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</si>
  <si>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</si>
  <si>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</si>
  <si>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</si>
  <si>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</si>
  <si>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</si>
  <si>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</si>
  <si>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</si>
  <si>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</si>
  <si>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</si>
  <si>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</si>
  <si>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</si>
  <si>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</si>
  <si>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</si>
  <si>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</si>
  <si>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</si>
  <si>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</si>
  <si>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</si>
  <si>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</si>
  <si>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</si>
  <si>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</si>
  <si>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</si>
  <si>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</si>
  <si>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</si>
  <si>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</si>
  <si>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</si>
  <si>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</si>
  <si>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</si>
  <si>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</si>
  <si>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</si>
  <si>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</si>
  <si>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</si>
  <si>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</si>
  <si>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</si>
  <si>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</si>
  <si>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</si>
  <si>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</si>
  <si>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</si>
  <si>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</si>
  <si>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</si>
  <si>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</si>
  <si>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</si>
  <si>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</si>
  <si>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</si>
  <si>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</si>
  <si>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</si>
  <si>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</si>
  <si>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</si>
  <si>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</si>
  <si>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</si>
  <si>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</si>
  <si>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</si>
  <si>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</si>
  <si>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</si>
  <si>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</si>
  <si>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</si>
  <si>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</si>
  <si>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</si>
  <si>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</si>
  <si>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</si>
  <si>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</si>
  <si>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</si>
  <si>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</si>
  <si>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</si>
  <si>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</si>
  <si>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</si>
  <si>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</si>
  <si>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</si>
  <si>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</si>
  <si>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</si>
  <si>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</si>
  <si>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</si>
  <si>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</si>
  <si>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</si>
  <si>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</si>
  <si>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</si>
  <si>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</si>
  <si>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</si>
  <si>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</si>
  <si>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</si>
  <si>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</si>
  <si>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</si>
  <si>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</si>
  <si>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</si>
  <si>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</si>
  <si>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</si>
  <si>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</si>
  <si>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</si>
  <si>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</si>
  <si>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</si>
  <si>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</si>
  <si>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</si>
  <si>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</si>
  <si>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</si>
  <si>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</si>
  <si>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</si>
  <si>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</si>
  <si>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</si>
  <si>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</si>
  <si>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</si>
  <si>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</si>
  <si>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</si>
  <si>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</si>
  <si>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</si>
  <si>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</si>
  <si>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</si>
  <si>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</si>
  <si>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</si>
  <si>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</si>
  <si>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</si>
  <si>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</si>
  <si>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</si>
  <si>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</si>
  <si>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</si>
  <si>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</si>
  <si>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</si>
  <si>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</si>
  <si>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</si>
  <si>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</si>
  <si>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</si>
  <si>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</si>
  <si>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</si>
  <si>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</si>
  <si>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</si>
  <si>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</si>
  <si>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</si>
  <si>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</si>
  <si>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</si>
  <si>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</si>
  <si>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</si>
  <si>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</si>
  <si>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</si>
  <si>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</si>
  <si>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</si>
  <si>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</si>
  <si>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</si>
  <si>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</si>
  <si>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</si>
  <si>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</si>
  <si>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</si>
  <si>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</si>
  <si>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</si>
  <si>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</si>
  <si>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</si>
  <si>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</si>
  <si>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</si>
  <si>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</si>
  <si>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</si>
  <si>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</si>
  <si>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</si>
  <si>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</si>
  <si>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</si>
  <si>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</si>
  <si>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</si>
  <si>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</si>
  <si>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</si>
  <si>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</si>
  <si>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</si>
  <si>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</si>
  <si>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</si>
  <si>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</si>
  <si>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</si>
  <si>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</si>
  <si>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</si>
  <si>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</si>
  <si>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</si>
  <si>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</si>
  <si>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</si>
  <si>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</si>
  <si>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</si>
  <si>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</si>
  <si>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</si>
  <si>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</si>
  <si>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</si>
  <si>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</si>
  <si>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</si>
  <si>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</si>
  <si>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</si>
  <si>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</si>
  <si>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</si>
  <si>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</si>
  <si>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</si>
  <si>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</si>
  <si>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</si>
  <si>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</si>
  <si>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</si>
  <si>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</si>
  <si>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</si>
  <si>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</si>
  <si>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</si>
  <si>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</si>
  <si>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</si>
  <si>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</si>
  <si>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</si>
  <si>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</si>
  <si>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</si>
  <si>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</si>
  <si>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</si>
  <si>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</si>
  <si>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</si>
  <si>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</si>
  <si>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</si>
  <si>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</si>
  <si>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</si>
  <si>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</si>
  <si>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</si>
  <si>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</si>
  <si>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</si>
  <si>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</si>
  <si>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</si>
  <si>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</si>
  <si>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</si>
  <si>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</si>
  <si>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</si>
  <si>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</si>
  <si>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</si>
  <si>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</si>
  <si>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</si>
  <si>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</si>
  <si>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</si>
  <si>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</si>
  <si>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</si>
  <si>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</si>
  <si>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</si>
  <si>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</si>
  <si>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</si>
  <si>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</si>
  <si>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</si>
  <si>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</si>
  <si>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</si>
  <si>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</si>
  <si>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</si>
  <si>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</si>
  <si>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</si>
  <si>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</si>
  <si>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</si>
  <si>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</si>
  <si>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</si>
  <si>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</si>
  <si>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</si>
  <si>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</si>
  <si>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</si>
  <si>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</si>
  <si>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</si>
  <si>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</si>
  <si>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</si>
  <si>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</si>
  <si>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</si>
  <si>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</si>
  <si>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</si>
  <si>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</si>
  <si>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</si>
  <si>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</si>
  <si>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</si>
  <si>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</si>
  <si>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</si>
  <si>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</si>
  <si>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</si>
  <si>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</si>
  <si>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</si>
  <si>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</si>
  <si>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</si>
  <si>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</si>
  <si>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</si>
  <si>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</si>
  <si>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</si>
  <si>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</si>
  <si>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</si>
  <si>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</si>
  <si>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</si>
  <si>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</si>
  <si>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</si>
  <si>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</si>
  <si>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</si>
  <si>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</si>
  <si>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</si>
  <si>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</si>
  <si>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</si>
  <si>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</si>
  <si>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</si>
  <si>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</si>
  <si>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</si>
  <si>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</si>
  <si>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</si>
  <si>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</si>
  <si>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</si>
  <si>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</si>
  <si>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</si>
  <si>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</si>
  <si>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</si>
  <si>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</si>
  <si>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</si>
  <si>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</si>
  <si>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</si>
  <si>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</si>
  <si>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</si>
  <si>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</si>
  <si>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</si>
  <si>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</si>
  <si>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</si>
  <si>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</si>
  <si>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</si>
  <si>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</si>
  <si>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</si>
  <si>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</si>
  <si>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</si>
  <si>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</si>
  <si>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</si>
  <si>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</si>
  <si>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</si>
  <si>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</si>
  <si>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</si>
  <si>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</si>
  <si>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</si>
  <si>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</si>
  <si>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</si>
  <si>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</si>
  <si>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</si>
  <si>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</si>
  <si>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</si>
  <si>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</si>
  <si>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</si>
  <si>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</si>
  <si>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</si>
  <si>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</si>
  <si>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</si>
  <si>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</si>
  <si>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</si>
  <si>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</si>
  <si>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</si>
  <si>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</si>
  <si>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</si>
  <si>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</si>
  <si>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</si>
  <si>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</si>
  <si>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</si>
  <si>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</si>
  <si>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</si>
  <si>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</si>
  <si>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</si>
  <si>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</si>
  <si>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</si>
  <si>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</si>
  <si>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</si>
  <si>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</si>
  <si>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</si>
  <si>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</si>
  <si>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</si>
  <si>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</si>
  <si>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</si>
  <si>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</si>
  <si>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</si>
  <si>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</si>
  <si>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</si>
  <si>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</si>
  <si>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</si>
  <si>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</si>
  <si>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</si>
  <si>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</si>
  <si>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</si>
  <si>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</si>
  <si>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</si>
  <si>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</si>
  <si>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</si>
  <si>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</si>
  <si>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</si>
  <si>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</si>
  <si>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</si>
  <si>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</si>
  <si>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</si>
  <si>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</si>
  <si>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</si>
  <si>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</si>
  <si>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</si>
  <si>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</si>
  <si>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</si>
  <si>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</si>
  <si>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</si>
  <si>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</si>
  <si>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</si>
  <si>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</si>
  <si>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</si>
  <si>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</si>
  <si>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</si>
  <si>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</si>
  <si>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</si>
  <si>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</si>
  <si>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</si>
  <si>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</si>
  <si>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</si>
  <si>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</si>
  <si>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</si>
  <si>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</si>
  <si>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</si>
  <si>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</si>
  <si>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</si>
  <si>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</si>
  <si>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</si>
  <si>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</si>
  <si>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</si>
  <si>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</si>
  <si>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</si>
  <si>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</si>
  <si>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</si>
  <si>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</si>
  <si>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</si>
  <si>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</si>
  <si>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</si>
  <si>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</si>
  <si>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</si>
  <si>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</si>
  <si>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</si>
  <si>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</si>
  <si>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</si>
  <si>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</si>
  <si>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</si>
  <si>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</si>
  <si>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</si>
  <si>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</si>
  <si>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</si>
  <si>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</si>
  <si>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</si>
  <si>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</si>
  <si>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</si>
  <si>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</si>
  <si>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</si>
  <si>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</si>
  <si>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</si>
  <si>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</si>
  <si>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</si>
  <si>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</si>
  <si>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</si>
  <si>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</si>
  <si>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</si>
  <si>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</si>
  <si>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</si>
  <si>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</si>
  <si>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</si>
  <si>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</si>
  <si>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</si>
  <si>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</si>
  <si>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</si>
  <si>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</si>
  <si>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</si>
  <si>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</si>
  <si>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</si>
  <si>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</si>
  <si>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</si>
  <si>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</si>
  <si>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</si>
  <si>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</si>
  <si>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</si>
  <si>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</si>
  <si>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</si>
  <si>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</si>
  <si>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</si>
  <si>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</si>
  <si>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</si>
  <si>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</si>
  <si>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</si>
  <si>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</si>
  <si>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</si>
  <si>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</si>
  <si>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</si>
  <si>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</si>
  <si>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</si>
  <si>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</si>
  <si>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</si>
  <si>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</si>
  <si>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</si>
  <si>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</si>
  <si>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</si>
  <si>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</si>
  <si>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</si>
  <si>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</si>
  <si>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</si>
  <si>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</si>
  <si>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</si>
  <si>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</si>
  <si>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</si>
  <si>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</si>
  <si>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</si>
  <si>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</si>
  <si>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</si>
  <si>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</si>
  <si>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</si>
  <si>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</si>
  <si>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</si>
  <si>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</si>
  <si>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</si>
  <si>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</si>
  <si>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</si>
  <si>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</si>
  <si>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</si>
  <si>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</si>
  <si>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</si>
  <si>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</si>
  <si>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</si>
  <si>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</si>
  <si>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</si>
  <si>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</si>
  <si>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</si>
  <si>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</si>
  <si>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</si>
  <si>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</si>
  <si>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</si>
  <si>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</si>
  <si>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</si>
  <si>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</si>
  <si>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</si>
  <si>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</si>
  <si>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</si>
  <si>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</si>
  <si>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</si>
  <si>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</si>
  <si>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</si>
  <si>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</si>
  <si>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</si>
  <si>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</si>
  <si>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</si>
  <si>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</si>
  <si>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</si>
  <si>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</si>
  <si>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</si>
  <si>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</si>
  <si>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</si>
  <si>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</si>
  <si>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</si>
  <si>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</si>
  <si>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</si>
  <si>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</si>
  <si>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</si>
  <si>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</si>
  <si>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</si>
  <si>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</si>
  <si>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</si>
  <si>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</si>
  <si>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</si>
  <si>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</si>
  <si>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</si>
  <si>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</si>
  <si>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</si>
  <si>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</si>
  <si>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</si>
  <si>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</si>
  <si>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</si>
  <si>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</si>
  <si>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</si>
  <si>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</si>
  <si>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</si>
  <si>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</si>
  <si>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</si>
  <si>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</si>
  <si>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</si>
  <si>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</si>
  <si>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</si>
  <si>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</si>
  <si>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</si>
  <si>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</si>
  <si>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</si>
  <si>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</si>
  <si>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</si>
  <si>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</si>
  <si>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</si>
  <si>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</si>
  <si>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</si>
  <si>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</si>
  <si>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</si>
  <si>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</si>
  <si>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</si>
  <si>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</si>
  <si>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</si>
  <si>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</si>
  <si>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</si>
  <si>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</si>
  <si>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</si>
  <si>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</si>
  <si>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</si>
  <si>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</si>
  <si>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</si>
  <si>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</si>
  <si>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</si>
  <si>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</si>
  <si>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</si>
  <si>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</si>
  <si>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</si>
  <si>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</si>
  <si>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</si>
  <si>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</si>
  <si>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</si>
  <si>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</si>
  <si>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</si>
  <si>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</si>
  <si>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</si>
  <si>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</si>
  <si>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</si>
  <si>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</si>
  <si>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</si>
  <si>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</si>
  <si>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</si>
  <si>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</si>
  <si>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</si>
  <si>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</si>
  <si>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</si>
  <si>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</si>
  <si>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</si>
  <si>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</si>
  <si>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</si>
  <si>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</si>
  <si>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</si>
  <si>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</si>
  <si>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</si>
  <si>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</si>
  <si>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</si>
  <si>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</si>
  <si>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</si>
  <si>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</si>
  <si>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</si>
  <si>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</si>
  <si>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</si>
  <si>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</si>
  <si>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</si>
  <si>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</si>
  <si>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</si>
  <si>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</si>
  <si>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</si>
  <si>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</si>
  <si>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</si>
  <si>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</si>
  <si>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</si>
  <si>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</si>
  <si>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</si>
  <si>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</si>
  <si>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</si>
  <si>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</si>
  <si>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</si>
  <si>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</si>
  <si>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</si>
  <si>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</si>
  <si>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</si>
  <si>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</si>
  <si>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</si>
  <si>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</si>
  <si>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</si>
  <si>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</si>
  <si>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</si>
  <si>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</si>
  <si>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</si>
  <si>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</si>
  <si>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</si>
  <si>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</si>
  <si>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</si>
  <si>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</si>
  <si>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</si>
  <si>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</si>
  <si>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</si>
  <si>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</si>
  <si>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</si>
  <si>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</si>
  <si>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</si>
  <si>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</si>
  <si>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</si>
  <si>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</si>
  <si>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</si>
  <si>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</si>
  <si>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</si>
  <si>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</si>
  <si>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</si>
  <si>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</si>
  <si>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</si>
  <si>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</si>
  <si>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</si>
  <si>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</si>
  <si>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</si>
  <si>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</si>
  <si>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</si>
  <si>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</si>
  <si>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</si>
  <si>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</si>
  <si>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</si>
  <si>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</si>
  <si>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</si>
  <si>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</si>
  <si>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</si>
  <si>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</si>
  <si>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</si>
  <si>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</si>
  <si>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</si>
  <si>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</si>
  <si>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</si>
  <si>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</si>
  <si>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</si>
  <si>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</si>
  <si>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</si>
  <si>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</si>
  <si>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</si>
  <si>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</si>
  <si>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</si>
  <si>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</si>
  <si>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</si>
  <si>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</si>
  <si>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</si>
  <si>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</si>
  <si>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</si>
  <si>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</si>
  <si>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</si>
  <si>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</si>
  <si>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</si>
  <si>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</si>
  <si>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</si>
  <si>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</si>
  <si>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</si>
  <si>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</si>
  <si>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</si>
  <si>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</si>
  <si>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</si>
  <si>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</si>
  <si>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</si>
  <si>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</si>
  <si>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</si>
  <si>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</si>
  <si>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</si>
  <si>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</si>
  <si>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</si>
  <si>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</si>
  <si>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</si>
  <si>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</si>
  <si>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</si>
  <si>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</si>
  <si>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</si>
  <si>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</si>
  <si>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</si>
  <si>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</si>
  <si>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</si>
  <si>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</si>
  <si>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</si>
  <si>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</si>
  <si>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</si>
  <si>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</si>
  <si>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</si>
  <si>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</si>
  <si>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</si>
  <si>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</si>
  <si>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</si>
  <si>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</si>
  <si>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</si>
  <si>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</si>
  <si>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</si>
  <si>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</si>
  <si>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</si>
  <si>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</si>
  <si>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</si>
  <si>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</si>
  <si>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</si>
  <si>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</si>
  <si>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</si>
  <si>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</si>
  <si>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</si>
  <si>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</si>
  <si>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</si>
  <si>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</si>
  <si>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</si>
  <si>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</si>
  <si>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</si>
  <si>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</si>
  <si>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</si>
  <si>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</si>
  <si>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</si>
  <si>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</si>
  <si>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</si>
  <si>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</si>
  <si>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</si>
  <si>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</si>
  <si>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</si>
  <si>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</si>
  <si>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</si>
  <si>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</si>
  <si>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</si>
  <si>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</si>
  <si>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</si>
  <si>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</si>
  <si>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</si>
  <si>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</si>
  <si>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</si>
  <si>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</si>
  <si>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</si>
  <si>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</si>
  <si>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</si>
  <si>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</si>
  <si>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</si>
  <si>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</si>
  <si>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</si>
  <si>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</si>
  <si>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</si>
  <si>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</si>
  <si>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</si>
  <si>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</si>
  <si>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</si>
  <si>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</si>
  <si>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</si>
  <si>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</si>
  <si>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</si>
  <si>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</si>
  <si>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</si>
  <si>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</si>
  <si>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</si>
  <si>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</si>
  <si>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</si>
  <si>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</si>
  <si>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</si>
  <si>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</si>
  <si>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</si>
  <si>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</si>
  <si>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</si>
  <si>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</si>
  <si>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</si>
  <si>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</si>
  <si>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</si>
  <si>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</si>
  <si>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</si>
  <si>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</si>
  <si>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</si>
  <si>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</si>
  <si>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</si>
  <si>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</si>
  <si>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</si>
  <si>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</si>
  <si>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</si>
  <si>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</si>
  <si>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</si>
  <si>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</si>
  <si>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</si>
  <si>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</si>
  <si>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</si>
  <si>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</si>
  <si>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</si>
  <si>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</si>
  <si>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</si>
  <si>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</si>
  <si>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</si>
  <si>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</si>
  <si>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</si>
  <si>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</si>
  <si>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</si>
  <si>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</si>
  <si>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</si>
  <si>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</si>
  <si>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</si>
  <si>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</si>
  <si>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</si>
  <si>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</si>
  <si>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</si>
  <si>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</si>
  <si>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</si>
  <si>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</si>
  <si>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</si>
  <si>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</si>
  <si>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</si>
  <si>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</si>
  <si>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</si>
  <si>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</si>
  <si>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</si>
  <si>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</si>
  <si>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</si>
  <si>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</si>
  <si>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</si>
  <si>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</si>
  <si>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</si>
  <si>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</si>
  <si>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</si>
  <si>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</si>
  <si>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</si>
  <si>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</si>
  <si>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</si>
  <si>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</si>
  <si>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</si>
  <si>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</si>
  <si>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</si>
  <si>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</si>
  <si>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</si>
  <si>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</si>
  <si>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</si>
  <si>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</si>
  <si>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</si>
  <si>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</si>
  <si>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</si>
  <si>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</si>
  <si>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</si>
  <si>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</si>
  <si>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</si>
  <si>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</si>
  <si>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</si>
  <si>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</si>
  <si>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</si>
  <si>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</si>
  <si>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</si>
  <si>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</si>
  <si>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</si>
  <si>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</si>
  <si>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</si>
  <si>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</si>
  <si>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</si>
  <si>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</si>
  <si>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</si>
  <si>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</si>
  <si>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</si>
  <si>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</si>
  <si>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</si>
  <si>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</si>
  <si>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</si>
  <si>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</si>
  <si>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</si>
  <si>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</si>
  <si>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</si>
  <si>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</si>
  <si>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</si>
  <si>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</si>
  <si>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</si>
  <si>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</si>
  <si>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</si>
  <si>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</si>
  <si>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</si>
  <si>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</si>
  <si>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</si>
  <si>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</si>
  <si>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</si>
  <si>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</si>
  <si>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</si>
  <si>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</si>
  <si>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</si>
  <si>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</si>
  <si>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</si>
  <si>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</si>
  <si>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</si>
  <si>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</si>
  <si>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</si>
  <si>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</si>
  <si>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</si>
  <si>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</si>
  <si>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</si>
  <si>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</si>
  <si>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</si>
  <si>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</si>
  <si>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</si>
  <si>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</si>
  <si>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</si>
  <si>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</si>
  <si>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</si>
  <si>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</si>
  <si>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</si>
  <si>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</si>
  <si>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</si>
  <si>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</si>
  <si>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</si>
  <si>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</si>
  <si>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</si>
  <si>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</si>
  <si>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</si>
  <si>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</si>
  <si>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</si>
  <si>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</si>
  <si>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</si>
  <si>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</si>
  <si>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</si>
  <si>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</si>
  <si>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</si>
  <si>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</si>
  <si>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</si>
  <si>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</si>
  <si>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</si>
  <si>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</si>
  <si>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</si>
  <si>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</si>
  <si>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</si>
  <si>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</si>
  <si>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</si>
  <si>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</si>
  <si>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</si>
  <si>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</si>
  <si>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</si>
  <si>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</si>
  <si>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</si>
  <si>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</si>
  <si>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</si>
  <si>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</si>
  <si>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</si>
  <si>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</si>
  <si>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</si>
  <si>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</si>
  <si>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</si>
  <si>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</si>
  <si>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</si>
  <si>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</si>
  <si>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</si>
  <si>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</si>
  <si>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</si>
  <si>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</si>
  <si>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</si>
  <si>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</si>
  <si>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</si>
  <si>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</si>
  <si>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</si>
  <si>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</si>
  <si>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</si>
  <si>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</si>
  <si>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</si>
  <si>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</si>
  <si>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</si>
  <si>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</si>
  <si>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</si>
  <si>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</si>
  <si>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</si>
  <si>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</si>
  <si>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</si>
  <si>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</si>
  <si>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</si>
  <si>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</si>
  <si>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</si>
  <si>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</si>
  <si>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</si>
  <si>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</si>
  <si>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</si>
  <si>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</si>
  <si>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</si>
  <si>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</si>
  <si>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</si>
  <si>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</si>
  <si>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</si>
  <si>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</si>
  <si>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</si>
  <si>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</si>
  <si>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</si>
  <si>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</si>
  <si>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</si>
  <si>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</si>
  <si>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</si>
  <si>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</si>
  <si>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</si>
  <si>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</si>
  <si>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</si>
  <si>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</si>
  <si>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</si>
  <si>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</si>
  <si>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</si>
  <si>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</si>
  <si>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</si>
  <si>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</si>
  <si>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</si>
  <si>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</si>
  <si>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</si>
  <si>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</si>
  <si>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</si>
  <si>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</si>
  <si>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</si>
  <si>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</si>
  <si>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</si>
  <si>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</si>
  <si>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</si>
  <si>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</si>
  <si>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</si>
  <si>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</si>
  <si>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</si>
  <si>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</si>
  <si>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</si>
  <si>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</si>
  <si>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</si>
  <si>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</si>
  <si>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</si>
  <si>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</si>
  <si>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</si>
  <si>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</si>
  <si>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</si>
  <si>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</si>
  <si>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</si>
  <si>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</si>
  <si>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</si>
  <si>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</si>
  <si>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</si>
  <si>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</si>
  <si>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</si>
  <si>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</si>
  <si>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</si>
  <si>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</si>
  <si>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</si>
  <si>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</si>
  <si>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</si>
  <si>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</si>
  <si>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</si>
  <si>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</si>
  <si>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</si>
  <si>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</si>
  <si>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</si>
  <si>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</si>
  <si>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</si>
  <si>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</si>
  <si>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</si>
  <si>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</si>
  <si>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</si>
  <si>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</si>
  <si>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</si>
  <si>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</si>
  <si>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</si>
  <si>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</si>
  <si>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</si>
  <si>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</si>
  <si>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</si>
  <si>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</si>
  <si>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</si>
  <si>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</si>
  <si>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</si>
  <si>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</si>
  <si>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</si>
  <si>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</si>
  <si>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</si>
  <si>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</si>
  <si>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</si>
  <si>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</si>
  <si>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</si>
  <si>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</si>
  <si>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</si>
  <si>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</si>
  <si>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</si>
  <si>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</si>
  <si>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</si>
  <si>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</si>
  <si>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</si>
  <si>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</si>
  <si>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</si>
  <si>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</si>
  <si>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</si>
  <si>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</si>
  <si>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</si>
  <si>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</si>
  <si>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</si>
  <si>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</si>
  <si>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</si>
  <si>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</si>
  <si>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</si>
  <si>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</si>
  <si>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</si>
  <si>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</si>
  <si>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</si>
  <si>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</si>
  <si>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</si>
  <si>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</si>
  <si>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</si>
  <si>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</si>
  <si>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</si>
  <si>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</si>
  <si>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</si>
  <si>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</si>
  <si>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</si>
  <si>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</si>
  <si>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</si>
  <si>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</si>
  <si>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</si>
  <si>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</si>
  <si>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</si>
  <si>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</si>
  <si>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</si>
  <si>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</si>
  <si>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</si>
  <si>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</si>
  <si>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</si>
  <si>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</si>
  <si>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</si>
  <si>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</si>
  <si>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</si>
  <si>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</si>
  <si>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</si>
  <si>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</si>
  <si>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</si>
  <si>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</si>
  <si>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</si>
  <si>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</si>
  <si>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</si>
  <si>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</si>
  <si>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</si>
  <si>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</si>
  <si>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</si>
  <si>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</si>
  <si>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</si>
  <si>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</si>
  <si>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</si>
  <si>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</si>
  <si>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</si>
  <si>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</si>
  <si>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</si>
  <si>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</si>
  <si>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</si>
  <si>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</si>
  <si>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</si>
  <si>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</si>
  <si>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</si>
  <si>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</si>
  <si>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</si>
  <si>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</si>
  <si>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</si>
  <si>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</si>
  <si>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</si>
  <si>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</si>
  <si>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</si>
  <si>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</si>
  <si>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</si>
  <si>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</si>
  <si>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</si>
  <si>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</si>
  <si>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</si>
  <si>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</si>
  <si>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</si>
  <si>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</si>
  <si>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</si>
  <si>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</si>
  <si>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</si>
  <si>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</si>
  <si>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</si>
  <si>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</si>
  <si>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</si>
  <si>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</si>
  <si>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</si>
  <si>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</si>
  <si>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</si>
  <si>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</si>
  <si>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</si>
  <si>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</si>
  <si>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</si>
  <si>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</si>
  <si>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</si>
  <si>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</si>
  <si>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</si>
  <si>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</si>
  <si>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</si>
  <si>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</si>
  <si>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</si>
  <si>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</si>
  <si>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</si>
  <si>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</si>
  <si>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</si>
  <si>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</si>
  <si>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</si>
  <si>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</si>
  <si>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</si>
  <si>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</si>
  <si>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</si>
  <si>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</si>
  <si>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</si>
  <si>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</si>
  <si>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</si>
  <si>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</si>
  <si>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</si>
  <si>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</si>
  <si>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</si>
  <si>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</si>
  <si>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</si>
  <si>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</si>
  <si>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</si>
  <si>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</si>
  <si>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</si>
  <si>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</si>
  <si>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</si>
  <si>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</si>
  <si>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</si>
  <si>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</si>
  <si>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</si>
  <si>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</si>
  <si>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</si>
  <si>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</si>
  <si>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</si>
  <si>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</si>
  <si>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</si>
  <si>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</si>
  <si>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</si>
  <si>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</si>
  <si>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</si>
  <si>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</si>
  <si>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</si>
  <si>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</si>
  <si>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</si>
  <si>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</si>
  <si>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</si>
  <si>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</si>
  <si>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</si>
  <si>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</si>
  <si>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</si>
  <si>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</si>
  <si>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</si>
  <si>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</si>
  <si>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</si>
  <si>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</si>
  <si>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</si>
  <si>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</si>
  <si>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</si>
  <si>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</si>
  <si>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</si>
  <si>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</si>
  <si>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</si>
  <si>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</si>
  <si>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</si>
  <si>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</si>
  <si>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</si>
  <si>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</si>
  <si>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</si>
  <si>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</si>
  <si>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</si>
  <si>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</si>
  <si>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</si>
  <si>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</si>
  <si>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</si>
  <si>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</si>
  <si>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</si>
  <si>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</si>
  <si>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</si>
  <si>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</si>
  <si>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</si>
  <si>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</si>
  <si>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</si>
  <si>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</si>
  <si>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</si>
  <si>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</si>
  <si>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</si>
  <si>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</si>
  <si>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</si>
  <si>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</si>
  <si>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</si>
  <si>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</si>
  <si>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</si>
  <si>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</si>
  <si>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</si>
  <si>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</si>
  <si>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</si>
  <si>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</si>
  <si>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</si>
  <si>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</si>
  <si>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</si>
  <si>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</si>
  <si>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</si>
  <si>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</si>
  <si>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</si>
  <si>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</si>
  <si>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</si>
  <si>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</si>
  <si>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</si>
  <si>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</si>
  <si>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</si>
  <si>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</si>
  <si>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</si>
  <si>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</si>
  <si>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</si>
  <si>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</si>
  <si>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</si>
  <si>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</si>
  <si>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</si>
  <si>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</si>
  <si>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</si>
  <si>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</si>
  <si>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</si>
  <si>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</si>
  <si>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</si>
  <si>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</si>
  <si>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</si>
  <si>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</si>
  <si>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</si>
  <si>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</si>
  <si>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</si>
  <si>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</si>
  <si>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</si>
  <si>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</si>
  <si>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</si>
  <si>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</si>
  <si>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</si>
  <si>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</si>
  <si>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</si>
  <si>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</si>
  <si>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</si>
  <si>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</si>
  <si>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</si>
  <si>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</si>
  <si>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</si>
  <si>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</si>
  <si>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</si>
  <si>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</si>
  <si>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</si>
  <si>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</si>
  <si>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</si>
  <si>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</si>
  <si>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</si>
  <si>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</si>
  <si>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</si>
  <si>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</si>
  <si>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</si>
  <si>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</si>
  <si>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</si>
  <si>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</si>
  <si>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</si>
  <si>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</si>
  <si>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</si>
  <si>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</si>
  <si>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</si>
  <si>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</si>
  <si>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</si>
  <si>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</si>
  <si>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</si>
  <si>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</si>
  <si>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</si>
  <si>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</si>
  <si>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</si>
  <si>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</si>
  <si>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</si>
  <si>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</si>
  <si>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</si>
  <si>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</si>
  <si>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</si>
  <si>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</si>
  <si>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</si>
  <si>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</si>
  <si>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</si>
  <si>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</si>
  <si>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</si>
  <si>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</si>
  <si>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</si>
  <si>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</si>
  <si>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</si>
  <si>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</si>
  <si>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</si>
  <si>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</si>
  <si>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</si>
  <si>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</si>
  <si>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</si>
  <si>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</si>
  <si>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</si>
  <si>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</si>
  <si>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</si>
  <si>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</si>
  <si>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</si>
  <si>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</si>
  <si>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</si>
  <si>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</si>
  <si>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</si>
  <si>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</si>
  <si>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</si>
  <si>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</si>
  <si>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</si>
  <si>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</si>
  <si>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</si>
  <si>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</si>
  <si>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</si>
  <si>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</si>
  <si>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</si>
  <si>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</si>
  <si>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</si>
  <si>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</si>
  <si>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</si>
  <si>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</si>
  <si>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</si>
  <si>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</si>
  <si>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</si>
  <si>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</si>
  <si>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</si>
  <si>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</si>
  <si>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</si>
  <si>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</si>
  <si>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</si>
  <si>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</si>
  <si>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</si>
  <si>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</si>
  <si>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</si>
  <si>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</si>
  <si>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</si>
  <si>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</si>
  <si>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</si>
  <si>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</si>
  <si>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</si>
  <si>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</si>
  <si>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</si>
  <si>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</si>
  <si>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</si>
  <si>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</si>
  <si>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</si>
  <si>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</si>
  <si>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</si>
  <si>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</si>
  <si>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</si>
  <si>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</si>
  <si>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</si>
  <si>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</si>
  <si>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</si>
  <si>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</si>
  <si>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</si>
  <si>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</si>
  <si>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</si>
  <si>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</si>
  <si>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</si>
  <si>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</si>
  <si>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</si>
  <si>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</si>
  <si>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</si>
  <si>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</si>
  <si>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</si>
  <si>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</si>
  <si>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</si>
  <si>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</si>
  <si>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</si>
  <si>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</si>
  <si>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</si>
  <si>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</si>
  <si>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</si>
  <si>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</si>
  <si>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</si>
  <si>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</si>
  <si>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</si>
  <si>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</si>
  <si>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</si>
  <si>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</si>
  <si>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</si>
  <si>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</si>
  <si>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</si>
  <si>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</si>
  <si>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</si>
  <si>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</si>
  <si>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</si>
  <si>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</si>
  <si>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</si>
  <si>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</si>
  <si>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</si>
  <si>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</si>
  <si>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</si>
  <si>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</si>
  <si>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</si>
  <si>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</si>
  <si>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</si>
  <si>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</si>
  <si>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</si>
  <si>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</si>
  <si>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</si>
  <si>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</si>
  <si>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</si>
  <si>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</si>
  <si>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</si>
  <si>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</si>
  <si>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</si>
  <si>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</si>
  <si>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</si>
  <si>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</si>
  <si>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</si>
  <si>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</si>
  <si>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</si>
  <si>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</si>
  <si>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</si>
  <si>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</si>
  <si>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</si>
  <si>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</si>
  <si>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</si>
  <si>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</si>
  <si>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</si>
  <si>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</si>
  <si>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</si>
  <si>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</si>
  <si>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</si>
  <si>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</si>
  <si>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</si>
  <si>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</si>
  <si>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</si>
  <si>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</si>
  <si>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</si>
  <si>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</si>
  <si>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</si>
  <si>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</si>
  <si>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</si>
  <si>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</si>
  <si>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</si>
  <si>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</si>
  <si>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</si>
  <si>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</si>
  <si>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</si>
  <si>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</si>
  <si>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</si>
  <si>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</si>
  <si>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</si>
  <si>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</si>
  <si>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</si>
  <si>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</si>
  <si>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</si>
  <si>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</si>
  <si>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</si>
  <si>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</si>
  <si>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</si>
  <si>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</si>
  <si>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</si>
  <si>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</si>
  <si>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</si>
  <si>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</si>
  <si>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</si>
  <si>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</si>
  <si>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</si>
  <si>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</si>
  <si>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</si>
  <si>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</si>
  <si>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</si>
  <si>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</si>
  <si>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</si>
  <si>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</si>
  <si>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</si>
  <si>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</si>
  <si>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</si>
  <si>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</si>
  <si>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</si>
  <si>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</si>
  <si>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</si>
  <si>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</si>
  <si>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</si>
  <si>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</si>
  <si>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</si>
  <si>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</si>
  <si>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</si>
  <si>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</si>
  <si>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</si>
  <si>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</si>
  <si>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</si>
  <si>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</si>
  <si>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</si>
  <si>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</si>
  <si>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</si>
  <si>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</si>
  <si>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</si>
  <si>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</si>
  <si>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</si>
  <si>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</si>
  <si>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</si>
  <si>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</si>
  <si>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</si>
  <si>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</si>
  <si>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</si>
  <si>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</si>
  <si>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</si>
  <si>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</si>
  <si>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</si>
  <si>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</si>
  <si>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</si>
  <si>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</si>
  <si>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</si>
  <si>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</si>
  <si>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</si>
  <si>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</si>
  <si>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</si>
  <si>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</si>
  <si>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</si>
  <si>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</si>
  <si>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</si>
  <si>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</si>
  <si>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</si>
  <si>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</si>
  <si>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</si>
  <si>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</si>
  <si>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</si>
  <si>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</si>
  <si>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</si>
  <si>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</si>
  <si>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</si>
  <si>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</si>
  <si>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</si>
  <si>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</si>
  <si>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</si>
  <si>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</si>
  <si>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</si>
  <si>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</si>
  <si>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</si>
  <si>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</si>
  <si>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</si>
  <si>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</si>
  <si>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</si>
  <si>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</si>
  <si>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</si>
  <si>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</si>
  <si>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</si>
  <si>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</si>
  <si>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</si>
  <si>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</si>
  <si>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</si>
  <si>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</si>
  <si>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</si>
  <si>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</si>
  <si>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</si>
  <si>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</si>
  <si>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</si>
  <si>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</si>
  <si>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</si>
  <si>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</si>
  <si>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</si>
  <si>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</si>
  <si>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</si>
  <si>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</si>
  <si>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</si>
  <si>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</si>
  <si>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</si>
  <si>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</si>
  <si>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</si>
  <si>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</si>
  <si>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</si>
  <si>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</si>
  <si>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</si>
  <si>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</si>
  <si>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</si>
  <si>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</si>
  <si>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</si>
  <si>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</si>
  <si>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</si>
  <si>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</si>
  <si>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</si>
  <si>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</si>
  <si>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</si>
  <si>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</si>
  <si>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</si>
  <si>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</si>
  <si>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</si>
  <si>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</si>
  <si>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</si>
  <si>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</si>
  <si>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</si>
  <si>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</si>
  <si>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</si>
  <si>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</si>
  <si>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</si>
  <si>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</si>
  <si>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</si>
  <si>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</si>
  <si>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</si>
  <si>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</si>
  <si>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</si>
  <si>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</si>
  <si>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</si>
  <si>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</si>
  <si>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</si>
  <si>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</si>
  <si>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</si>
  <si>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</si>
  <si>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</si>
  <si>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</si>
  <si>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</si>
  <si>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</si>
  <si>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</si>
  <si>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</si>
  <si>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</si>
  <si>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</si>
  <si>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</si>
  <si>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</si>
  <si>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</si>
  <si>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</si>
  <si>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</si>
  <si>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</si>
  <si>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</si>
  <si>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</si>
  <si>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</si>
  <si>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</si>
  <si>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</si>
  <si>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</si>
  <si>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</si>
  <si>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</si>
  <si>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</si>
  <si>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</si>
  <si>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</si>
  <si>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</si>
  <si>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</si>
  <si>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</si>
  <si>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</si>
  <si>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</si>
  <si>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</si>
  <si>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</si>
  <si>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</si>
  <si>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</si>
  <si>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</si>
  <si>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</si>
  <si>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</si>
  <si>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</si>
  <si>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</si>
  <si>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</si>
  <si>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</si>
  <si>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</si>
  <si>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</si>
  <si>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</si>
  <si>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</si>
  <si>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</si>
  <si>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</si>
  <si>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</si>
  <si>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</si>
  <si>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</si>
  <si>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</si>
  <si>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</si>
  <si>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</si>
  <si>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</si>
  <si>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</si>
  <si>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</si>
  <si>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</si>
  <si>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</si>
  <si>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</si>
  <si>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</si>
  <si>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</si>
  <si>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</si>
  <si>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</si>
  <si>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</si>
  <si>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</si>
  <si>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</si>
  <si>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</si>
  <si>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</si>
  <si>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</si>
  <si>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</si>
  <si>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</si>
  <si>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</si>
  <si>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</si>
  <si>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</si>
  <si>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</si>
  <si>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</si>
  <si>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</si>
  <si>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</si>
  <si>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</si>
  <si>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</si>
  <si>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</si>
  <si>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</si>
  <si>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</si>
  <si>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</si>
  <si>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</si>
  <si>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</si>
  <si>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</si>
  <si>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</si>
  <si>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</si>
  <si>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</si>
  <si>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</si>
  <si>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</si>
  <si>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</si>
  <si>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</si>
  <si>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</si>
  <si>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</si>
  <si>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</si>
  <si>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</si>
  <si>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</si>
  <si>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</si>
  <si>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</si>
  <si>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</si>
  <si>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</si>
  <si>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</si>
  <si>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</si>
  <si>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</si>
  <si>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</si>
  <si>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</si>
  <si>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</si>
  <si>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</si>
  <si>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</si>
  <si>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</si>
  <si>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</si>
  <si>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</si>
  <si>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</si>
  <si>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</si>
  <si>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</si>
  <si>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</si>
  <si>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</si>
  <si>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</si>
  <si>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</si>
  <si>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</si>
  <si>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</si>
  <si>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</si>
  <si>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</si>
  <si>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</si>
  <si>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</si>
  <si>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</si>
  <si>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</si>
  <si>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</si>
  <si>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</si>
  <si>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</si>
  <si>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</si>
  <si>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</si>
  <si>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</si>
  <si>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</si>
  <si>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</si>
  <si>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</si>
  <si>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</si>
  <si>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</si>
  <si>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</si>
  <si>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</si>
  <si>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</si>
  <si>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</si>
  <si>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</si>
  <si>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</si>
  <si>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</si>
  <si>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</si>
  <si>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</si>
  <si>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</si>
  <si>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</si>
  <si>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</si>
  <si>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</si>
  <si>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</si>
  <si>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</si>
  <si>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</si>
  <si>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</si>
  <si>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</si>
  <si>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</si>
  <si>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</si>
  <si>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</si>
  <si>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</si>
  <si>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</si>
  <si>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</si>
  <si>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</si>
  <si>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</si>
  <si>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</si>
  <si>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</si>
  <si>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</si>
  <si>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</si>
  <si>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</si>
  <si>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</si>
  <si>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</si>
  <si>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</si>
  <si>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</si>
  <si>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</si>
  <si>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</si>
  <si>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</si>
  <si>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</si>
  <si>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</si>
  <si>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</si>
  <si>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</si>
  <si>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</si>
  <si>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</si>
  <si>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</si>
  <si>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</si>
  <si>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</si>
  <si>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</si>
  <si>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</si>
  <si>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</si>
  <si>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</si>
  <si>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</si>
  <si>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</si>
  <si>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</si>
  <si>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</si>
  <si>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</si>
  <si>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</si>
  <si>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</si>
  <si>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</si>
  <si>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</si>
  <si>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</si>
  <si>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</si>
  <si>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</si>
  <si>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</si>
  <si>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</si>
  <si>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</si>
  <si>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</si>
  <si>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</si>
  <si>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</si>
  <si>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</si>
  <si>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</si>
  <si>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</si>
  <si>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</si>
  <si>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</si>
  <si>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</si>
  <si>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</si>
  <si>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</si>
  <si>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</si>
  <si>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</si>
  <si>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PODGORA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</si>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</sst>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4027046.39</v>
      </c>
      <c r="D2" s="7">
        <f>'PR-RAS'!E6</f>
        <v>7344637.4800000014</v>
      </c>
      <c r="E2" s="7">
        <v>0</v>
      </c>
      <c r="F2" s="7">
        <v>0</v>
      </c>
      <c r="G2" s="8">
        <f t="shared" ref="G2:G274" si="0">(B2/1000)*(C2*1+D2*2)</f>
        <v>18716.321350000002</v>
      </c>
      <c r="H2" s="8">
        <f t="shared" ref="H2:H274" si="1">ABS(C2-ROUND(C2,0))+ABS(D2-ROUND(D2,0))</f>
        <v>0.87000000150874257</v>
      </c>
      <c r="I2" s="9">
        <v>0</v>
      </c>
      <c r="J2" s="4"/>
      <c r="K2" s="5"/>
      <c r="L2" s="5"/>
      <c r="M2" s="5"/>
      <c r="N2" s="5"/>
      <c r="O2" s="5"/>
      <c r="P2" s="5"/>
      <c r="Q2" s="5"/>
      <c r="R2" s="5"/>
      <c r="S2" s="5"/>
      <c r="T2" s="5"/>
      <c r="U2" s="5"/>
      <c r="V2" s="5"/>
      <c r="W2" s="5"/>
      <c r="X2" s="5"/>
      <c r="Y2" s="5"/>
      <c r="Z2" s="5"/>
    </row>
    <row r="3" spans="1:26" ht="12.75" customHeight="1">
      <c r="A3" s="10">
        <v>151</v>
      </c>
      <c r="B3" s="2">
        <v>2</v>
      </c>
      <c r="C3" s="2">
        <f>'PR-RAS'!D7</f>
        <v>2082207.98</v>
      </c>
      <c r="D3" s="2">
        <f>'PR-RAS'!E7</f>
        <v>2256484.9700000002</v>
      </c>
      <c r="E3" s="2">
        <v>0</v>
      </c>
      <c r="F3" s="2">
        <v>0</v>
      </c>
      <c r="G3" s="3">
        <f t="shared" si="0"/>
        <v>13190.35584</v>
      </c>
      <c r="H3" s="3">
        <f t="shared" si="1"/>
        <v>4.9999999813735485E-2</v>
      </c>
      <c r="I3" s="11">
        <v>0</v>
      </c>
      <c r="J3" s="4"/>
      <c r="K3" s="5"/>
      <c r="L3" s="5"/>
      <c r="M3" s="5"/>
      <c r="N3" s="5"/>
      <c r="O3" s="5"/>
      <c r="P3" s="5"/>
      <c r="Q3" s="5"/>
      <c r="R3" s="5"/>
      <c r="S3" s="5"/>
      <c r="T3" s="5"/>
      <c r="U3" s="5"/>
      <c r="V3" s="5"/>
      <c r="W3" s="5"/>
      <c r="X3" s="5"/>
      <c r="Y3" s="5"/>
      <c r="Z3" s="5"/>
    </row>
    <row r="4" spans="1:26" ht="12.75" customHeight="1">
      <c r="A4" s="10">
        <v>151</v>
      </c>
      <c r="B4" s="2">
        <v>3</v>
      </c>
      <c r="C4" s="2">
        <f>'PR-RAS'!D8</f>
        <v>1150998.93</v>
      </c>
      <c r="D4" s="2">
        <f>'PR-RAS'!E8</f>
        <v>1406791.31</v>
      </c>
      <c r="E4" s="2">
        <v>0</v>
      </c>
      <c r="F4" s="2">
        <v>0</v>
      </c>
      <c r="G4" s="3">
        <f t="shared" si="0"/>
        <v>11893.744650000001</v>
      </c>
      <c r="H4" s="3">
        <f t="shared" si="1"/>
        <v>0.38000000012107193</v>
      </c>
      <c r="I4" s="11">
        <v>0</v>
      </c>
      <c r="J4" s="4"/>
      <c r="K4" s="5"/>
      <c r="L4" s="5"/>
      <c r="M4" s="5"/>
      <c r="N4" s="5"/>
      <c r="O4" s="5"/>
      <c r="P4" s="5"/>
      <c r="Q4" s="5"/>
      <c r="R4" s="5"/>
      <c r="S4" s="5"/>
      <c r="T4" s="5"/>
      <c r="U4" s="5"/>
      <c r="V4" s="5"/>
      <c r="W4" s="5"/>
      <c r="X4" s="5"/>
      <c r="Y4" s="5"/>
      <c r="Z4" s="5"/>
    </row>
    <row r="5" spans="1:26" ht="12.75" customHeight="1">
      <c r="A5" s="10">
        <v>151</v>
      </c>
      <c r="B5" s="2">
        <v>4</v>
      </c>
      <c r="C5" s="2">
        <f>'PR-RAS'!D9</f>
        <v>675373.64</v>
      </c>
      <c r="D5" s="2">
        <f>'PR-RAS'!E9</f>
        <v>722965.52</v>
      </c>
      <c r="E5" s="2">
        <v>0</v>
      </c>
      <c r="F5" s="2">
        <v>0</v>
      </c>
      <c r="G5" s="3">
        <f t="shared" si="0"/>
        <v>8485.2187200000008</v>
      </c>
      <c r="H5" s="3">
        <f t="shared" si="1"/>
        <v>0.83999999996740371</v>
      </c>
      <c r="I5" s="11">
        <v>0</v>
      </c>
      <c r="J5" s="4"/>
      <c r="K5" s="5"/>
      <c r="L5" s="5"/>
      <c r="M5" s="5"/>
      <c r="N5" s="5"/>
      <c r="O5" s="5"/>
      <c r="P5" s="5"/>
      <c r="Q5" s="5"/>
      <c r="R5" s="5"/>
      <c r="S5" s="5"/>
      <c r="T5" s="5"/>
      <c r="U5" s="5"/>
      <c r="V5" s="5"/>
      <c r="W5" s="5"/>
      <c r="X5" s="5"/>
      <c r="Y5" s="5"/>
      <c r="Z5" s="5"/>
    </row>
    <row r="6" spans="1:26" ht="12.75" customHeight="1">
      <c r="A6" s="10">
        <v>151</v>
      </c>
      <c r="B6" s="2">
        <v>5</v>
      </c>
      <c r="C6" s="2">
        <f>'PR-RAS'!D10</f>
        <v>119573.22</v>
      </c>
      <c r="D6" s="2">
        <f>'PR-RAS'!E10</f>
        <v>110180.34</v>
      </c>
      <c r="E6" s="2">
        <v>0</v>
      </c>
      <c r="F6" s="2">
        <v>0</v>
      </c>
      <c r="G6" s="3">
        <f t="shared" si="0"/>
        <v>1699.6695000000002</v>
      </c>
      <c r="H6" s="3">
        <f t="shared" si="1"/>
        <v>0.55999999999767169</v>
      </c>
      <c r="I6" s="11">
        <v>0</v>
      </c>
      <c r="J6" s="4"/>
      <c r="K6" s="5"/>
      <c r="L6" s="5"/>
      <c r="M6" s="5"/>
      <c r="N6" s="5"/>
      <c r="O6" s="5"/>
      <c r="P6" s="5"/>
      <c r="Q6" s="5"/>
      <c r="R6" s="5"/>
      <c r="S6" s="5"/>
      <c r="T6" s="5"/>
      <c r="U6" s="5"/>
      <c r="V6" s="5"/>
      <c r="W6" s="5"/>
      <c r="X6" s="5"/>
      <c r="Y6" s="5"/>
      <c r="Z6" s="5"/>
    </row>
    <row r="7" spans="1:26" ht="12.75" customHeight="1">
      <c r="A7" s="10">
        <v>151</v>
      </c>
      <c r="B7" s="2">
        <v>6</v>
      </c>
      <c r="C7" s="2">
        <f>'PR-RAS'!D11</f>
        <v>253457.94</v>
      </c>
      <c r="D7" s="2">
        <f>'PR-RAS'!E11</f>
        <v>508142.22</v>
      </c>
      <c r="E7" s="2">
        <v>0</v>
      </c>
      <c r="F7" s="2">
        <v>0</v>
      </c>
      <c r="G7" s="3">
        <f t="shared" si="0"/>
        <v>7618.4542799999999</v>
      </c>
      <c r="H7" s="3">
        <f t="shared" si="1"/>
        <v>0.27999999996973202</v>
      </c>
      <c r="I7" s="11">
        <v>0</v>
      </c>
      <c r="J7" s="4"/>
      <c r="K7" s="5"/>
      <c r="L7" s="5"/>
      <c r="M7" s="5"/>
      <c r="N7" s="5"/>
      <c r="O7" s="5"/>
      <c r="P7" s="5"/>
      <c r="Q7" s="5"/>
      <c r="R7" s="5"/>
      <c r="S7" s="5"/>
      <c r="T7" s="5"/>
      <c r="U7" s="5"/>
      <c r="V7" s="5"/>
      <c r="W7" s="5"/>
      <c r="X7" s="5"/>
      <c r="Y7" s="5"/>
      <c r="Z7" s="5"/>
    </row>
    <row r="8" spans="1:26" ht="12.75" customHeight="1">
      <c r="A8" s="10">
        <v>151</v>
      </c>
      <c r="B8" s="2">
        <v>7</v>
      </c>
      <c r="C8" s="2">
        <f>'PR-RAS'!D12</f>
        <v>122672.33</v>
      </c>
      <c r="D8" s="2">
        <f>'PR-RAS'!E12</f>
        <v>113395.47</v>
      </c>
      <c r="E8" s="2">
        <v>0</v>
      </c>
      <c r="F8" s="2">
        <v>0</v>
      </c>
      <c r="G8" s="3">
        <f t="shared" si="0"/>
        <v>2446.24289</v>
      </c>
      <c r="H8" s="3">
        <f t="shared" si="1"/>
        <v>0.80000000000291038</v>
      </c>
      <c r="I8" s="11">
        <v>0</v>
      </c>
      <c r="J8" s="4"/>
      <c r="K8" s="5"/>
      <c r="L8" s="5"/>
      <c r="M8" s="5"/>
      <c r="N8" s="5"/>
      <c r="O8" s="5"/>
      <c r="P8" s="5"/>
      <c r="Q8" s="5"/>
      <c r="R8" s="5"/>
      <c r="S8" s="5"/>
      <c r="T8" s="5"/>
      <c r="U8" s="5"/>
      <c r="V8" s="5"/>
      <c r="W8" s="5"/>
      <c r="X8" s="5"/>
      <c r="Y8" s="5"/>
      <c r="Z8" s="5"/>
    </row>
    <row r="9" spans="1:26" ht="12.75" customHeight="1">
      <c r="A9" s="10">
        <v>151</v>
      </c>
      <c r="B9" s="2">
        <v>8</v>
      </c>
      <c r="C9" s="2">
        <f>'PR-RAS'!D13</f>
        <v>37401.660000000003</v>
      </c>
      <c r="D9" s="2">
        <f>'PR-RAS'!E13</f>
        <v>47915.19</v>
      </c>
      <c r="E9" s="2">
        <v>0</v>
      </c>
      <c r="F9" s="2">
        <v>0</v>
      </c>
      <c r="G9" s="3">
        <f t="shared" si="0"/>
        <v>1065.8563200000001</v>
      </c>
      <c r="H9" s="3">
        <f t="shared" si="1"/>
        <v>0.52999999999883585</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57479.86</v>
      </c>
      <c r="D11" s="2">
        <f>'PR-RAS'!E15</f>
        <v>95807.43</v>
      </c>
      <c r="E11" s="2">
        <v>0</v>
      </c>
      <c r="F11" s="2">
        <v>0</v>
      </c>
      <c r="G11" s="3">
        <f t="shared" si="0"/>
        <v>2490.9471999999996</v>
      </c>
      <c r="H11" s="3">
        <f t="shared" si="1"/>
        <v>0.569999999992433</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826042.78</v>
      </c>
      <c r="D19" s="2">
        <f>'PR-RAS'!E23</f>
        <v>751132.27</v>
      </c>
      <c r="E19" s="2">
        <v>0</v>
      </c>
      <c r="F19" s="2">
        <v>0</v>
      </c>
      <c r="G19" s="3">
        <f t="shared" si="0"/>
        <v>41909.531760000005</v>
      </c>
      <c r="H19" s="3">
        <f t="shared" si="1"/>
        <v>0.48999999999068677</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559386.31999999995</v>
      </c>
      <c r="D20" s="2">
        <f>'PR-RAS'!E24</f>
        <v>430513.76</v>
      </c>
      <c r="E20" s="2">
        <v>0</v>
      </c>
      <c r="F20" s="2">
        <v>0</v>
      </c>
      <c r="G20" s="3">
        <f t="shared" si="0"/>
        <v>26987.862959999995</v>
      </c>
      <c r="H20" s="3">
        <f t="shared" si="1"/>
        <v>0.55999999993946403</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266656.46000000002</v>
      </c>
      <c r="D23" s="2">
        <f>'PR-RAS'!E27</f>
        <v>320618.51</v>
      </c>
      <c r="E23" s="2">
        <v>0</v>
      </c>
      <c r="F23" s="2">
        <v>0</v>
      </c>
      <c r="G23" s="3">
        <f t="shared" si="0"/>
        <v>19973.656559999999</v>
      </c>
      <c r="H23" s="3">
        <f t="shared" si="1"/>
        <v>0.95000000001164153</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105166.27</v>
      </c>
      <c r="D25" s="2">
        <f>'PR-RAS'!E29</f>
        <v>98561.39</v>
      </c>
      <c r="E25" s="2">
        <v>0</v>
      </c>
      <c r="F25" s="2">
        <v>0</v>
      </c>
      <c r="G25" s="3">
        <f t="shared" si="0"/>
        <v>7254.9372000000003</v>
      </c>
      <c r="H25" s="3">
        <f t="shared" si="1"/>
        <v>0.66000000000349246</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105166.27</v>
      </c>
      <c r="D27" s="2">
        <f>'PR-RAS'!E31</f>
        <v>98455.21</v>
      </c>
      <c r="E27" s="2">
        <v>0</v>
      </c>
      <c r="F27" s="2">
        <v>0</v>
      </c>
      <c r="G27" s="3">
        <f t="shared" si="0"/>
        <v>7853.9939399999994</v>
      </c>
      <c r="H27" s="3">
        <f t="shared" si="1"/>
        <v>0.48000000001047738</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106.18</v>
      </c>
      <c r="E29" s="2">
        <v>0</v>
      </c>
      <c r="F29" s="2">
        <v>0</v>
      </c>
      <c r="G29" s="3">
        <f t="shared" si="0"/>
        <v>5.9460800000000003</v>
      </c>
      <c r="H29" s="3">
        <f t="shared" si="1"/>
        <v>0.18000000000000682</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521418.18</v>
      </c>
      <c r="D45" s="2">
        <f>'PR-RAS'!E49</f>
        <v>3603627.64</v>
      </c>
      <c r="E45" s="2">
        <v>0</v>
      </c>
      <c r="F45" s="2">
        <v>0</v>
      </c>
      <c r="G45" s="3">
        <f t="shared" si="0"/>
        <v>340061.63224000001</v>
      </c>
      <c r="H45" s="3">
        <f t="shared" si="1"/>
        <v>0.53999999986262992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491216.3</v>
      </c>
      <c r="D54" s="2">
        <f>'PR-RAS'!E58</f>
        <v>3573702.89</v>
      </c>
      <c r="E54" s="2">
        <v>0</v>
      </c>
      <c r="F54" s="2">
        <v>0</v>
      </c>
      <c r="G54" s="3">
        <f t="shared" si="0"/>
        <v>404846.97024</v>
      </c>
      <c r="H54" s="3">
        <f t="shared" si="1"/>
        <v>0.40999999985797331</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51347.92</v>
      </c>
      <c r="D55" s="2">
        <f>'PR-RAS'!E59</f>
        <v>3274907.99</v>
      </c>
      <c r="E55" s="2">
        <v>0</v>
      </c>
      <c r="F55" s="2">
        <v>0</v>
      </c>
      <c r="G55" s="3">
        <f t="shared" si="0"/>
        <v>356462.85060000001</v>
      </c>
      <c r="H55" s="3">
        <f t="shared" si="1"/>
        <v>8.9999999778228812E-2</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439868.38</v>
      </c>
      <c r="D56" s="2">
        <f>'PR-RAS'!E60</f>
        <v>298794.90000000002</v>
      </c>
      <c r="E56" s="2">
        <v>0</v>
      </c>
      <c r="F56" s="2">
        <v>0</v>
      </c>
      <c r="G56" s="3">
        <f t="shared" si="0"/>
        <v>57060.1999</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30201.88</v>
      </c>
      <c r="D57" s="2">
        <f>'PR-RAS'!E61</f>
        <v>0</v>
      </c>
      <c r="E57" s="2">
        <v>0</v>
      </c>
      <c r="F57" s="2">
        <v>0</v>
      </c>
      <c r="G57" s="3">
        <f t="shared" si="0"/>
        <v>1691.30528</v>
      </c>
      <c r="H57" s="3">
        <f t="shared" si="1"/>
        <v>0.11999999999898137</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30201.88</v>
      </c>
      <c r="D59" s="2">
        <f>'PR-RAS'!E63</f>
        <v>0</v>
      </c>
      <c r="E59" s="2">
        <v>0</v>
      </c>
      <c r="F59" s="2">
        <v>0</v>
      </c>
      <c r="G59" s="3">
        <f t="shared" si="0"/>
        <v>1751.7090400000002</v>
      </c>
      <c r="H59" s="3">
        <f t="shared" si="1"/>
        <v>0.11999999999898137</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29924.75</v>
      </c>
      <c r="E70" s="2">
        <v>0</v>
      </c>
      <c r="F70" s="2">
        <v>0</v>
      </c>
      <c r="G70" s="3">
        <f t="shared" si="0"/>
        <v>4129.6155000000008</v>
      </c>
      <c r="H70" s="3">
        <f t="shared" si="1"/>
        <v>0.25</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29924.75</v>
      </c>
      <c r="E72" s="2">
        <v>0</v>
      </c>
      <c r="F72" s="2">
        <v>0</v>
      </c>
      <c r="G72" s="3">
        <f t="shared" si="0"/>
        <v>4249.3144999999995</v>
      </c>
      <c r="H72" s="3">
        <f t="shared" si="1"/>
        <v>0.25</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445206.05000000005</v>
      </c>
      <c r="D78" s="2">
        <f>'PR-RAS'!E82</f>
        <v>647801.32999999996</v>
      </c>
      <c r="E78" s="2">
        <v>0</v>
      </c>
      <c r="F78" s="2">
        <v>0</v>
      </c>
      <c r="G78" s="3">
        <f t="shared" si="0"/>
        <v>134042.27067</v>
      </c>
      <c r="H78" s="3">
        <f t="shared" si="1"/>
        <v>0.38000000000465661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15806.89</v>
      </c>
      <c r="D79" s="2">
        <f>'PR-RAS'!E83</f>
        <v>4504.1899999999996</v>
      </c>
      <c r="E79" s="2">
        <v>0</v>
      </c>
      <c r="F79" s="2">
        <v>0</v>
      </c>
      <c r="G79" s="3">
        <f t="shared" si="0"/>
        <v>1935.5910599999997</v>
      </c>
      <c r="H79" s="3">
        <f t="shared" si="1"/>
        <v>0.3000000000001819</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0.15</v>
      </c>
      <c r="D81" s="2">
        <f>'PR-RAS'!E85</f>
        <v>0.33</v>
      </c>
      <c r="E81" s="2">
        <v>0</v>
      </c>
      <c r="F81" s="2">
        <v>0</v>
      </c>
      <c r="G81" s="3">
        <f t="shared" si="0"/>
        <v>6.480000000000001E-2</v>
      </c>
      <c r="H81" s="3">
        <f t="shared" si="1"/>
        <v>0.48</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15806.74</v>
      </c>
      <c r="D82" s="2">
        <f>'PR-RAS'!E86</f>
        <v>4503.8599999999997</v>
      </c>
      <c r="E82" s="2">
        <v>0</v>
      </c>
      <c r="F82" s="2">
        <v>0</v>
      </c>
      <c r="G82" s="3">
        <f t="shared" si="0"/>
        <v>2009.97126</v>
      </c>
      <c r="H82" s="3">
        <f t="shared" si="1"/>
        <v>0.4000000000005457</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429399.16000000003</v>
      </c>
      <c r="D87" s="2">
        <f>'PR-RAS'!E91</f>
        <v>643297.14</v>
      </c>
      <c r="E87" s="2">
        <v>0</v>
      </c>
      <c r="F87" s="2">
        <v>0</v>
      </c>
      <c r="G87" s="3">
        <f t="shared" si="0"/>
        <v>147575.43583999999</v>
      </c>
      <c r="H87" s="3">
        <f t="shared" si="1"/>
        <v>0.30000000004656613</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93207.19</v>
      </c>
      <c r="D88" s="2">
        <f>'PR-RAS'!E92</f>
        <v>317940.45</v>
      </c>
      <c r="E88" s="2">
        <v>0</v>
      </c>
      <c r="F88" s="2">
        <v>0</v>
      </c>
      <c r="G88" s="3">
        <f t="shared" si="0"/>
        <v>63430.663830000005</v>
      </c>
      <c r="H88" s="3">
        <f t="shared" si="1"/>
        <v>0.64000000001396984</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289290.28000000003</v>
      </c>
      <c r="D89" s="2">
        <f>'PR-RAS'!E93</f>
        <v>293192.64</v>
      </c>
      <c r="E89" s="2">
        <v>0</v>
      </c>
      <c r="F89" s="2">
        <v>0</v>
      </c>
      <c r="G89" s="3">
        <f t="shared" si="0"/>
        <v>77059.449280000001</v>
      </c>
      <c r="H89" s="3">
        <f t="shared" si="1"/>
        <v>0.64000000001396984</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29710.23</v>
      </c>
      <c r="D90" s="2">
        <f>'PR-RAS'!E94</f>
        <v>29706.61</v>
      </c>
      <c r="E90" s="2">
        <v>0</v>
      </c>
      <c r="F90" s="2">
        <v>0</v>
      </c>
      <c r="G90" s="3">
        <f t="shared" si="0"/>
        <v>7931.9870499999997</v>
      </c>
      <c r="H90" s="3">
        <f t="shared" si="1"/>
        <v>0.61999999999898137</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17191.46</v>
      </c>
      <c r="D93" s="2">
        <f>'PR-RAS'!E97</f>
        <v>2457.44</v>
      </c>
      <c r="E93" s="2">
        <v>0</v>
      </c>
      <c r="F93" s="2">
        <v>0</v>
      </c>
      <c r="G93" s="3">
        <f t="shared" si="0"/>
        <v>2033.7832799999999</v>
      </c>
      <c r="H93" s="3">
        <f t="shared" si="1"/>
        <v>0.89999999999918145</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928132.49</v>
      </c>
      <c r="D102" s="2">
        <f>'PR-RAS'!E106</f>
        <v>786376.95</v>
      </c>
      <c r="E102" s="2">
        <v>0</v>
      </c>
      <c r="F102" s="2">
        <v>0</v>
      </c>
      <c r="G102" s="3">
        <f t="shared" si="0"/>
        <v>252589.52539</v>
      </c>
      <c r="H102" s="3">
        <f t="shared" si="1"/>
        <v>0.5400000000372529</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211096.05</v>
      </c>
      <c r="D103" s="2">
        <f>'PR-RAS'!E107</f>
        <v>247057.85</v>
      </c>
      <c r="E103" s="2">
        <v>0</v>
      </c>
      <c r="F103" s="2">
        <v>0</v>
      </c>
      <c r="G103" s="3">
        <f t="shared" si="0"/>
        <v>71931.598499999993</v>
      </c>
      <c r="H103" s="3">
        <f t="shared" si="1"/>
        <v>0.1999999999825377</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22728.75</v>
      </c>
      <c r="D105" s="2">
        <f>'PR-RAS'!E109</f>
        <v>41956.07</v>
      </c>
      <c r="E105" s="2">
        <v>0</v>
      </c>
      <c r="F105" s="2">
        <v>0</v>
      </c>
      <c r="G105" s="3">
        <f t="shared" si="0"/>
        <v>11090.652559999999</v>
      </c>
      <c r="H105" s="3">
        <f t="shared" si="1"/>
        <v>0.31999999999970896</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188367.3</v>
      </c>
      <c r="D107" s="2">
        <f>'PR-RAS'!E111</f>
        <v>205101.78</v>
      </c>
      <c r="E107" s="2">
        <v>0</v>
      </c>
      <c r="F107" s="2">
        <v>0</v>
      </c>
      <c r="G107" s="3">
        <f t="shared" si="0"/>
        <v>63448.511159999995</v>
      </c>
      <c r="H107" s="3">
        <f t="shared" si="1"/>
        <v>0.51999999998952262</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108547.35</v>
      </c>
      <c r="D108" s="2">
        <f>'PR-RAS'!E112</f>
        <v>101656.09</v>
      </c>
      <c r="E108" s="2">
        <v>0</v>
      </c>
      <c r="F108" s="2">
        <v>0</v>
      </c>
      <c r="G108" s="3">
        <f t="shared" si="0"/>
        <v>33368.969710000005</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346.46</v>
      </c>
      <c r="E109" s="2">
        <v>0</v>
      </c>
      <c r="F109" s="2">
        <v>0</v>
      </c>
      <c r="G109" s="3">
        <f t="shared" si="0"/>
        <v>74.835359999999994</v>
      </c>
      <c r="H109" s="3">
        <f t="shared" si="1"/>
        <v>0.45999999999997954</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1701.05</v>
      </c>
      <c r="D110" s="2">
        <f>'PR-RAS'!E114</f>
        <v>626.08000000000004</v>
      </c>
      <c r="E110" s="2">
        <v>0</v>
      </c>
      <c r="F110" s="2">
        <v>0</v>
      </c>
      <c r="G110" s="3">
        <f t="shared" si="0"/>
        <v>321.89989000000003</v>
      </c>
      <c r="H110" s="3">
        <f t="shared" si="1"/>
        <v>0.12999999999999545</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106846.3</v>
      </c>
      <c r="D113" s="2">
        <f>'PR-RAS'!E117</f>
        <v>100683.55</v>
      </c>
      <c r="E113" s="2">
        <v>0</v>
      </c>
      <c r="F113" s="2">
        <v>0</v>
      </c>
      <c r="G113" s="3">
        <f t="shared" si="0"/>
        <v>34519.900800000003</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608489.09</v>
      </c>
      <c r="D116" s="2">
        <f>'PR-RAS'!E120</f>
        <v>437663.01</v>
      </c>
      <c r="E116" s="2">
        <v>0</v>
      </c>
      <c r="F116" s="2">
        <v>0</v>
      </c>
      <c r="G116" s="3">
        <f t="shared" si="0"/>
        <v>170638.73765</v>
      </c>
      <c r="H116" s="3">
        <f t="shared" si="1"/>
        <v>9.9999999976716936E-2</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459001.37</v>
      </c>
      <c r="D117" s="2">
        <f>'PR-RAS'!E121</f>
        <v>226541.6</v>
      </c>
      <c r="E117" s="2">
        <v>0</v>
      </c>
      <c r="F117" s="2">
        <v>0</v>
      </c>
      <c r="G117" s="3">
        <f t="shared" si="0"/>
        <v>105801.81012000001</v>
      </c>
      <c r="H117" s="3">
        <f t="shared" si="1"/>
        <v>0.76999999998952262</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149487.72</v>
      </c>
      <c r="D118" s="2">
        <f>'PR-RAS'!E122</f>
        <v>211121.41</v>
      </c>
      <c r="E118" s="2">
        <v>0</v>
      </c>
      <c r="F118" s="2">
        <v>0</v>
      </c>
      <c r="G118" s="3">
        <f t="shared" si="0"/>
        <v>66892.473180000015</v>
      </c>
      <c r="H118" s="3">
        <f t="shared" si="1"/>
        <v>0.69000000000232831</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15000</v>
      </c>
      <c r="D121" s="2">
        <f>'PR-RAS'!E125</f>
        <v>5935.73</v>
      </c>
      <c r="E121" s="2">
        <v>0</v>
      </c>
      <c r="F121" s="2">
        <v>0</v>
      </c>
      <c r="G121" s="3">
        <f t="shared" si="0"/>
        <v>3224.5751999999998</v>
      </c>
      <c r="H121" s="3">
        <f t="shared" si="1"/>
        <v>0.27000000000043656</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15000</v>
      </c>
      <c r="D125" s="2">
        <f>'PR-RAS'!E129</f>
        <v>5935.73</v>
      </c>
      <c r="E125" s="2">
        <v>0</v>
      </c>
      <c r="F125" s="2">
        <v>0</v>
      </c>
      <c r="G125" s="3">
        <f t="shared" si="0"/>
        <v>3332.06104</v>
      </c>
      <c r="H125" s="3">
        <f t="shared" si="1"/>
        <v>0.27000000000043656</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15000</v>
      </c>
      <c r="D126" s="2">
        <f>'PR-RAS'!E130</f>
        <v>5935.73</v>
      </c>
      <c r="E126" s="2">
        <v>0</v>
      </c>
      <c r="F126" s="2">
        <v>0</v>
      </c>
      <c r="G126" s="3">
        <f t="shared" si="0"/>
        <v>3358.9324999999999</v>
      </c>
      <c r="H126" s="3">
        <f t="shared" si="1"/>
        <v>0.27000000000043656</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35081.69</v>
      </c>
      <c r="D136" s="2">
        <f>'PR-RAS'!E140</f>
        <v>44410.86</v>
      </c>
      <c r="E136" s="2">
        <v>0</v>
      </c>
      <c r="F136" s="2">
        <v>0</v>
      </c>
      <c r="G136" s="3">
        <f t="shared" si="0"/>
        <v>16726.960350000001</v>
      </c>
      <c r="H136" s="3">
        <f t="shared" si="1"/>
        <v>0.44999999999708962</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28095.200000000001</v>
      </c>
      <c r="D137" s="2">
        <f>'PR-RAS'!E141</f>
        <v>27717.13</v>
      </c>
      <c r="E137" s="2">
        <v>0</v>
      </c>
      <c r="F137" s="2">
        <v>0</v>
      </c>
      <c r="G137" s="3">
        <f t="shared" si="0"/>
        <v>11360.006560000002</v>
      </c>
      <c r="H137" s="3">
        <f t="shared" si="1"/>
        <v>0.33000000000174623</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28095.200000000001</v>
      </c>
      <c r="D146" s="2">
        <f>'PR-RAS'!E150</f>
        <v>27717.13</v>
      </c>
      <c r="E146" s="2">
        <v>0</v>
      </c>
      <c r="F146" s="2">
        <v>0</v>
      </c>
      <c r="G146" s="3">
        <f t="shared" si="0"/>
        <v>12111.771699999999</v>
      </c>
      <c r="H146" s="3">
        <f t="shared" si="1"/>
        <v>0.33000000000174623</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6986.49</v>
      </c>
      <c r="D147" s="2">
        <f>'PR-RAS'!E151</f>
        <v>16693.73</v>
      </c>
      <c r="E147" s="2">
        <v>0</v>
      </c>
      <c r="F147" s="2">
        <v>0</v>
      </c>
      <c r="G147" s="3">
        <f t="shared" si="0"/>
        <v>5894.5966999999991</v>
      </c>
      <c r="H147" s="3">
        <f t="shared" si="1"/>
        <v>0.76000000000021828</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3305564.55</v>
      </c>
      <c r="D148" s="2">
        <f>'PR-RAS'!E152</f>
        <v>4551303.0900000008</v>
      </c>
      <c r="E148" s="2">
        <v>0</v>
      </c>
      <c r="F148" s="2">
        <v>0</v>
      </c>
      <c r="G148" s="3">
        <f t="shared" si="0"/>
        <v>1824001.0973099999</v>
      </c>
      <c r="H148" s="3">
        <f t="shared" si="1"/>
        <v>0.54000000096857548</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448602.57</v>
      </c>
      <c r="D149" s="2">
        <f>'PR-RAS'!E153</f>
        <v>688634.11</v>
      </c>
      <c r="E149" s="2">
        <v>0</v>
      </c>
      <c r="F149" s="2">
        <v>0</v>
      </c>
      <c r="G149" s="3">
        <f t="shared" si="0"/>
        <v>270228.87692000001</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361808.01</v>
      </c>
      <c r="D150" s="2">
        <f>'PR-RAS'!E154</f>
        <v>563070.68999999994</v>
      </c>
      <c r="E150" s="2">
        <v>0</v>
      </c>
      <c r="F150" s="2">
        <v>0</v>
      </c>
      <c r="G150" s="3">
        <f t="shared" si="0"/>
        <v>221704.45910999997</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361808.01</v>
      </c>
      <c r="D151" s="2">
        <f>'PR-RAS'!E155</f>
        <v>563070.68999999994</v>
      </c>
      <c r="E151" s="2">
        <v>0</v>
      </c>
      <c r="F151" s="2">
        <v>0</v>
      </c>
      <c r="G151" s="3">
        <f t="shared" si="0"/>
        <v>223192.40849999999</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28929.94</v>
      </c>
      <c r="D155" s="2">
        <f>'PR-RAS'!E159</f>
        <v>36651.769999999997</v>
      </c>
      <c r="E155" s="2">
        <v>0</v>
      </c>
      <c r="F155" s="2">
        <v>0</v>
      </c>
      <c r="G155" s="3">
        <f t="shared" si="0"/>
        <v>15743.955919999999</v>
      </c>
      <c r="H155" s="3">
        <f t="shared" si="1"/>
        <v>0.29000000000451109</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57864.62</v>
      </c>
      <c r="D156" s="2">
        <f>'PR-RAS'!E160</f>
        <v>88911.65</v>
      </c>
      <c r="E156" s="2">
        <v>0</v>
      </c>
      <c r="F156" s="2">
        <v>0</v>
      </c>
      <c r="G156" s="3">
        <f t="shared" si="0"/>
        <v>36531.6276</v>
      </c>
      <c r="H156" s="3">
        <f t="shared" si="1"/>
        <v>0.73000000000320142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57864.62</v>
      </c>
      <c r="D158" s="2">
        <f>'PR-RAS'!E162</f>
        <v>88911.65</v>
      </c>
      <c r="E158" s="2">
        <v>0</v>
      </c>
      <c r="F158" s="2">
        <v>0</v>
      </c>
      <c r="G158" s="3">
        <f t="shared" si="0"/>
        <v>37003.00344</v>
      </c>
      <c r="H158" s="3">
        <f t="shared" si="1"/>
        <v>0.73000000000320142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2394371.41</v>
      </c>
      <c r="D160" s="2">
        <f>'PR-RAS'!E164</f>
        <v>2890567.7800000003</v>
      </c>
      <c r="E160" s="2">
        <v>0</v>
      </c>
      <c r="F160" s="2">
        <v>0</v>
      </c>
      <c r="G160" s="3">
        <f t="shared" si="0"/>
        <v>1299905.6082300001</v>
      </c>
      <c r="H160" s="3">
        <f t="shared" si="1"/>
        <v>0.62999999988824129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24543.360000000001</v>
      </c>
      <c r="D161" s="2">
        <f>'PR-RAS'!E165</f>
        <v>24492.720000000001</v>
      </c>
      <c r="E161" s="2">
        <v>0</v>
      </c>
      <c r="F161" s="2">
        <v>0</v>
      </c>
      <c r="G161" s="3">
        <f t="shared" si="0"/>
        <v>11764.608</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3260.59</v>
      </c>
      <c r="D162" s="2">
        <f>'PR-RAS'!E166</f>
        <v>1853.93</v>
      </c>
      <c r="E162" s="2">
        <v>0</v>
      </c>
      <c r="F162" s="2">
        <v>0</v>
      </c>
      <c r="G162" s="3">
        <f t="shared" si="0"/>
        <v>1121.9204500000001</v>
      </c>
      <c r="H162" s="3">
        <f t="shared" si="1"/>
        <v>0.47999999999979082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16563.919999999998</v>
      </c>
      <c r="D163" s="2">
        <f>'PR-RAS'!E167</f>
        <v>18867.21</v>
      </c>
      <c r="E163" s="2">
        <v>0</v>
      </c>
      <c r="F163" s="2">
        <v>0</v>
      </c>
      <c r="G163" s="3">
        <f t="shared" si="0"/>
        <v>8796.3310799999999</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4421.3500000000004</v>
      </c>
      <c r="D164" s="2">
        <f>'PR-RAS'!E168</f>
        <v>2015.38</v>
      </c>
      <c r="E164" s="2">
        <v>0</v>
      </c>
      <c r="F164" s="2">
        <v>0</v>
      </c>
      <c r="G164" s="3">
        <f t="shared" si="0"/>
        <v>1377.6939300000001</v>
      </c>
      <c r="H164" s="3">
        <f t="shared" si="1"/>
        <v>0.73000000000047294</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297.5</v>
      </c>
      <c r="D165" s="2">
        <f>'PR-RAS'!E169</f>
        <v>1756.2</v>
      </c>
      <c r="E165" s="2">
        <v>0</v>
      </c>
      <c r="F165" s="2">
        <v>0</v>
      </c>
      <c r="G165" s="3">
        <f t="shared" si="0"/>
        <v>624.82360000000006</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145350.07</v>
      </c>
      <c r="D166" s="2">
        <f>'PR-RAS'!E170</f>
        <v>125987.04999999999</v>
      </c>
      <c r="E166" s="2">
        <v>0</v>
      </c>
      <c r="F166" s="2">
        <v>0</v>
      </c>
      <c r="G166" s="3">
        <f t="shared" si="0"/>
        <v>65558.48805</v>
      </c>
      <c r="H166" s="3">
        <f t="shared" si="1"/>
        <v>0.11999999999534339</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16946.2</v>
      </c>
      <c r="D167" s="2">
        <f>'PR-RAS'!E171</f>
        <v>13846.83</v>
      </c>
      <c r="E167" s="2">
        <v>0</v>
      </c>
      <c r="F167" s="2">
        <v>0</v>
      </c>
      <c r="G167" s="3">
        <f t="shared" si="0"/>
        <v>7410.2167600000002</v>
      </c>
      <c r="H167" s="3">
        <f t="shared" si="1"/>
        <v>0.37000000000080036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22921.65</v>
      </c>
      <c r="D168" s="2">
        <f>'PR-RAS'!E172</f>
        <v>37299.54</v>
      </c>
      <c r="E168" s="2">
        <v>0</v>
      </c>
      <c r="F168" s="2">
        <v>0</v>
      </c>
      <c r="G168" s="3">
        <f t="shared" si="0"/>
        <v>16285.961910000002</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69513.64</v>
      </c>
      <c r="D169" s="2">
        <f>'PR-RAS'!E173</f>
        <v>42106.34</v>
      </c>
      <c r="E169" s="2">
        <v>0</v>
      </c>
      <c r="F169" s="2">
        <v>0</v>
      </c>
      <c r="G169" s="3">
        <f t="shared" si="0"/>
        <v>25826.021760000003</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34489.53</v>
      </c>
      <c r="D170" s="2">
        <f>'PR-RAS'!E174</f>
        <v>30945.93</v>
      </c>
      <c r="E170" s="2">
        <v>0</v>
      </c>
      <c r="F170" s="2">
        <v>0</v>
      </c>
      <c r="G170" s="3">
        <f t="shared" si="0"/>
        <v>16288.45491</v>
      </c>
      <c r="H170" s="3">
        <f t="shared" si="1"/>
        <v>0.54000000000087311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445.75</v>
      </c>
      <c r="D171" s="2">
        <f>'PR-RAS'!E175</f>
        <v>670.19</v>
      </c>
      <c r="E171" s="2">
        <v>0</v>
      </c>
      <c r="F171" s="2">
        <v>0</v>
      </c>
      <c r="G171" s="3">
        <f t="shared" si="0"/>
        <v>303.64210000000003</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1033.3</v>
      </c>
      <c r="D173" s="2">
        <f>'PR-RAS'!E177</f>
        <v>1118.22</v>
      </c>
      <c r="E173" s="2">
        <v>0</v>
      </c>
      <c r="F173" s="2">
        <v>0</v>
      </c>
      <c r="G173" s="3">
        <f t="shared" si="0"/>
        <v>562.39527999999996</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2129106.56</v>
      </c>
      <c r="D174" s="2">
        <f>'PR-RAS'!E178</f>
        <v>2401337.29</v>
      </c>
      <c r="E174" s="2">
        <v>0</v>
      </c>
      <c r="F174" s="2">
        <v>0</v>
      </c>
      <c r="G174" s="3">
        <f t="shared" si="0"/>
        <v>1199198.1372199999</v>
      </c>
      <c r="H174" s="3">
        <f t="shared" si="1"/>
        <v>0.72999999998137355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20484.07</v>
      </c>
      <c r="D175" s="2">
        <f>'PR-RAS'!E179</f>
        <v>25888.880000000001</v>
      </c>
      <c r="E175" s="2">
        <v>0</v>
      </c>
      <c r="F175" s="2">
        <v>0</v>
      </c>
      <c r="G175" s="3">
        <f t="shared" si="0"/>
        <v>12573.558419999999</v>
      </c>
      <c r="H175" s="3">
        <f t="shared" si="1"/>
        <v>0.18999999999869033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1677250.63</v>
      </c>
      <c r="D176" s="2">
        <f>'PR-RAS'!E180</f>
        <v>1792593.94</v>
      </c>
      <c r="E176" s="2">
        <v>0</v>
      </c>
      <c r="F176" s="2">
        <v>0</v>
      </c>
      <c r="G176" s="3">
        <f t="shared" si="0"/>
        <v>920926.73924999987</v>
      </c>
      <c r="H176" s="3">
        <f t="shared" si="1"/>
        <v>0.43000000016763806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12793.19</v>
      </c>
      <c r="D177" s="2">
        <f>'PR-RAS'!E181</f>
        <v>14552.14</v>
      </c>
      <c r="E177" s="2">
        <v>0</v>
      </c>
      <c r="F177" s="2">
        <v>0</v>
      </c>
      <c r="G177" s="3">
        <f t="shared" si="0"/>
        <v>7373.9547199999997</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155815.28</v>
      </c>
      <c r="D178" s="2">
        <f>'PR-RAS'!E182</f>
        <v>147530.29999999999</v>
      </c>
      <c r="E178" s="2">
        <v>0</v>
      </c>
      <c r="F178" s="2">
        <v>0</v>
      </c>
      <c r="G178" s="3">
        <f t="shared" si="0"/>
        <v>79805.030759999994</v>
      </c>
      <c r="H178" s="3">
        <f t="shared" si="1"/>
        <v>0.57999999998719431</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52265.91</v>
      </c>
      <c r="D179" s="2">
        <f>'PR-RAS'!E183</f>
        <v>57072.74</v>
      </c>
      <c r="E179" s="2">
        <v>0</v>
      </c>
      <c r="F179" s="2">
        <v>0</v>
      </c>
      <c r="G179" s="3">
        <f t="shared" si="0"/>
        <v>29621.227420000003</v>
      </c>
      <c r="H179" s="3">
        <f t="shared" si="1"/>
        <v>0.34999999999854481</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3196.17</v>
      </c>
      <c r="D180" s="2">
        <f>'PR-RAS'!E184</f>
        <v>3128.44</v>
      </c>
      <c r="E180" s="2">
        <v>0</v>
      </c>
      <c r="F180" s="2">
        <v>0</v>
      </c>
      <c r="G180" s="3">
        <f t="shared" si="0"/>
        <v>1692.0959499999999</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147478.41</v>
      </c>
      <c r="D181" s="2">
        <f>'PR-RAS'!E185</f>
        <v>245252.94</v>
      </c>
      <c r="E181" s="2">
        <v>0</v>
      </c>
      <c r="F181" s="2">
        <v>0</v>
      </c>
      <c r="G181" s="3">
        <f t="shared" si="0"/>
        <v>114837.1722</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30125.97</v>
      </c>
      <c r="D182" s="2">
        <f>'PR-RAS'!E186</f>
        <v>38436.71</v>
      </c>
      <c r="E182" s="2">
        <v>0</v>
      </c>
      <c r="F182" s="2">
        <v>0</v>
      </c>
      <c r="G182" s="3">
        <f t="shared" si="0"/>
        <v>19366.889589999999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29696.93</v>
      </c>
      <c r="D183" s="2">
        <f>'PR-RAS'!E187</f>
        <v>76881.2</v>
      </c>
      <c r="E183" s="2">
        <v>0</v>
      </c>
      <c r="F183" s="2">
        <v>0</v>
      </c>
      <c r="G183" s="3">
        <f t="shared" si="0"/>
        <v>33389.598059999997</v>
      </c>
      <c r="H183" s="3">
        <f t="shared" si="1"/>
        <v>0.26999999999679858</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837.96</v>
      </c>
      <c r="E184" s="2">
        <v>0</v>
      </c>
      <c r="F184" s="2">
        <v>0</v>
      </c>
      <c r="G184" s="3">
        <f t="shared" si="0"/>
        <v>306.69335999999998</v>
      </c>
      <c r="H184" s="3">
        <f t="shared" si="1"/>
        <v>3.999999999996362E-2</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95371.42</v>
      </c>
      <c r="D190" s="2">
        <f>'PR-RAS'!E194</f>
        <v>337912.76</v>
      </c>
      <c r="E190" s="2">
        <v>0</v>
      </c>
      <c r="F190" s="2">
        <v>0</v>
      </c>
      <c r="G190" s="3">
        <f t="shared" si="0"/>
        <v>145756.22166000001</v>
      </c>
      <c r="H190" s="3">
        <f t="shared" si="1"/>
        <v>0.65999999998894054</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1266.3599999999999</v>
      </c>
      <c r="D191" s="2">
        <f>'PR-RAS'!E195</f>
        <v>17714.68</v>
      </c>
      <c r="E191" s="2">
        <v>0</v>
      </c>
      <c r="F191" s="2">
        <v>0</v>
      </c>
      <c r="G191" s="3">
        <f t="shared" si="0"/>
        <v>6972.1868000000004</v>
      </c>
      <c r="H191" s="3">
        <f t="shared" si="1"/>
        <v>0.67999999999960892</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2872.86</v>
      </c>
      <c r="D192" s="2">
        <f>'PR-RAS'!E196</f>
        <v>6163.76</v>
      </c>
      <c r="E192" s="2">
        <v>0</v>
      </c>
      <c r="F192" s="2">
        <v>0</v>
      </c>
      <c r="G192" s="3">
        <f t="shared" si="0"/>
        <v>2903.2725800000003</v>
      </c>
      <c r="H192" s="3">
        <f t="shared" si="1"/>
        <v>0.37999999999965439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4734.57</v>
      </c>
      <c r="D193" s="2">
        <f>'PR-RAS'!E197</f>
        <v>12225.39</v>
      </c>
      <c r="E193" s="2">
        <v>0</v>
      </c>
      <c r="F193" s="2">
        <v>0</v>
      </c>
      <c r="G193" s="3">
        <f t="shared" si="0"/>
        <v>5603.5871999999999</v>
      </c>
      <c r="H193" s="3">
        <f t="shared" si="1"/>
        <v>0.81999999999970896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3771.21</v>
      </c>
      <c r="D194" s="2">
        <f>'PR-RAS'!E198</f>
        <v>3746.21</v>
      </c>
      <c r="E194" s="2">
        <v>0</v>
      </c>
      <c r="F194" s="2">
        <v>0</v>
      </c>
      <c r="G194" s="3">
        <f t="shared" si="0"/>
        <v>2173.8805900000002</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33996.17</v>
      </c>
      <c r="D195" s="2">
        <f>'PR-RAS'!E199</f>
        <v>33930.03</v>
      </c>
      <c r="E195" s="2">
        <v>0</v>
      </c>
      <c r="F195" s="2">
        <v>0</v>
      </c>
      <c r="G195" s="3">
        <f t="shared" si="0"/>
        <v>19760.108619999999</v>
      </c>
      <c r="H195" s="3">
        <f t="shared" si="1"/>
        <v>0.19999999999708962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14693.14</v>
      </c>
      <c r="D196" s="2">
        <f>'PR-RAS'!E200</f>
        <v>6038.31</v>
      </c>
      <c r="E196" s="2">
        <v>0</v>
      </c>
      <c r="F196" s="2">
        <v>0</v>
      </c>
      <c r="G196" s="3">
        <f t="shared" si="0"/>
        <v>5220.1032000000005</v>
      </c>
      <c r="H196" s="3">
        <f t="shared" si="1"/>
        <v>0.4499999999998181</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34037.11</v>
      </c>
      <c r="D197" s="2">
        <f>'PR-RAS'!E201</f>
        <v>258094.38</v>
      </c>
      <c r="E197" s="2">
        <v>0</v>
      </c>
      <c r="F197" s="2">
        <v>0</v>
      </c>
      <c r="G197" s="3">
        <f t="shared" si="0"/>
        <v>107844.27052000001</v>
      </c>
      <c r="H197" s="3">
        <f t="shared" si="1"/>
        <v>0.49000000000523869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83082.86</v>
      </c>
      <c r="D198" s="2">
        <f>'PR-RAS'!E202</f>
        <v>219278.95</v>
      </c>
      <c r="E198" s="2">
        <v>0</v>
      </c>
      <c r="F198" s="2">
        <v>0</v>
      </c>
      <c r="G198" s="3">
        <f t="shared" si="0"/>
        <v>102763.22972</v>
      </c>
      <c r="H198" s="3">
        <f t="shared" si="1"/>
        <v>0.18999999998777639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4007.02</v>
      </c>
      <c r="D204" s="2">
        <f>'PR-RAS'!E208</f>
        <v>98.45</v>
      </c>
      <c r="E204" s="2">
        <v>0</v>
      </c>
      <c r="F204" s="2">
        <v>0</v>
      </c>
      <c r="G204" s="3">
        <f t="shared" si="0"/>
        <v>853.39576000000011</v>
      </c>
      <c r="H204" s="3">
        <f t="shared" si="1"/>
        <v>0.46999999999998465</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4007.02</v>
      </c>
      <c r="D207" s="2">
        <f>'PR-RAS'!E211</f>
        <v>98.45</v>
      </c>
      <c r="E207" s="2">
        <v>0</v>
      </c>
      <c r="F207" s="2">
        <v>0</v>
      </c>
      <c r="G207" s="3">
        <f t="shared" si="0"/>
        <v>866.00752</v>
      </c>
      <c r="H207" s="3">
        <f t="shared" si="1"/>
        <v>0.46999999999998465</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79075.839999999997</v>
      </c>
      <c r="D212" s="2">
        <f>'PR-RAS'!E216</f>
        <v>219180.5</v>
      </c>
      <c r="E212" s="2">
        <v>0</v>
      </c>
      <c r="F212" s="2">
        <v>0</v>
      </c>
      <c r="G212" s="3">
        <f t="shared" si="0"/>
        <v>109179.17323999999</v>
      </c>
      <c r="H212" s="3">
        <f t="shared" si="1"/>
        <v>0.66000000000349246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5685.44</v>
      </c>
      <c r="D213" s="2">
        <f>'PR-RAS'!E217</f>
        <v>7191.91</v>
      </c>
      <c r="E213" s="2">
        <v>0</v>
      </c>
      <c r="F213" s="2">
        <v>0</v>
      </c>
      <c r="G213" s="3">
        <f t="shared" si="0"/>
        <v>4254.6831199999997</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4501.26</v>
      </c>
      <c r="D215" s="2">
        <f>'PR-RAS'!E219</f>
        <v>558.35</v>
      </c>
      <c r="E215" s="2">
        <v>0</v>
      </c>
      <c r="F215" s="2">
        <v>0</v>
      </c>
      <c r="G215" s="3">
        <f t="shared" si="0"/>
        <v>1202.24344</v>
      </c>
      <c r="H215" s="3">
        <f t="shared" si="1"/>
        <v>0.61000000000024102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68889.14</v>
      </c>
      <c r="D216" s="2">
        <f>'PR-RAS'!E220</f>
        <v>211430.24</v>
      </c>
      <c r="E216" s="2">
        <v>0</v>
      </c>
      <c r="F216" s="2">
        <v>0</v>
      </c>
      <c r="G216" s="3">
        <f t="shared" si="0"/>
        <v>105726.16829999999</v>
      </c>
      <c r="H216" s="3">
        <f t="shared" si="1"/>
        <v>0.3799999999901047</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1990.83</v>
      </c>
      <c r="D217" s="2">
        <f>'PR-RAS'!E221</f>
        <v>6635.8</v>
      </c>
      <c r="E217" s="2">
        <v>0</v>
      </c>
      <c r="F217" s="2">
        <v>0</v>
      </c>
      <c r="G217" s="3">
        <f t="shared" si="0"/>
        <v>3296.6848800000002</v>
      </c>
      <c r="H217" s="3">
        <f t="shared" si="1"/>
        <v>0.36999999999989086</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1990.83</v>
      </c>
      <c r="D221" s="2">
        <f>'PR-RAS'!E225</f>
        <v>6635.8</v>
      </c>
      <c r="E221" s="2">
        <v>0</v>
      </c>
      <c r="F221" s="2">
        <v>0</v>
      </c>
      <c r="G221" s="3">
        <f t="shared" si="0"/>
        <v>3357.7346000000002</v>
      </c>
      <c r="H221" s="3">
        <f t="shared" si="1"/>
        <v>0.36999999999989086</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1990.83</v>
      </c>
      <c r="D224" s="2">
        <f>'PR-RAS'!E228</f>
        <v>6635.8</v>
      </c>
      <c r="E224" s="2">
        <v>0</v>
      </c>
      <c r="F224" s="2">
        <v>0</v>
      </c>
      <c r="G224" s="3">
        <f t="shared" si="0"/>
        <v>3403.52189</v>
      </c>
      <c r="H224" s="3">
        <f t="shared" si="1"/>
        <v>0.36999999999989086</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30446.25</v>
      </c>
      <c r="D226" s="2">
        <f>'PR-RAS'!E230</f>
        <v>68838.490000000005</v>
      </c>
      <c r="E226" s="2">
        <v>0</v>
      </c>
      <c r="F226" s="2">
        <v>0</v>
      </c>
      <c r="G226" s="3">
        <f t="shared" si="0"/>
        <v>37827.726750000002</v>
      </c>
      <c r="H226" s="3">
        <f t="shared" si="1"/>
        <v>0.74000000000523869</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29446.25</v>
      </c>
      <c r="D233" s="2">
        <f>'PR-RAS'!E237</f>
        <v>31418.240000000002</v>
      </c>
      <c r="E233" s="2">
        <v>0</v>
      </c>
      <c r="F233" s="2">
        <v>0</v>
      </c>
      <c r="G233" s="3">
        <f t="shared" si="0"/>
        <v>21409.593360000003</v>
      </c>
      <c r="H233" s="3">
        <f t="shared" si="1"/>
        <v>0.49000000000160071</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5459.44</v>
      </c>
      <c r="D234" s="2">
        <f>'PR-RAS'!E238</f>
        <v>500</v>
      </c>
      <c r="E234" s="2">
        <v>0</v>
      </c>
      <c r="F234" s="2">
        <v>0</v>
      </c>
      <c r="G234" s="3">
        <f t="shared" si="0"/>
        <v>1505.04952</v>
      </c>
      <c r="H234" s="3">
        <f t="shared" si="1"/>
        <v>0.43999999999959982</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23986.81</v>
      </c>
      <c r="D235" s="2">
        <f>'PR-RAS'!E239</f>
        <v>30918.240000000002</v>
      </c>
      <c r="E235" s="2">
        <v>0</v>
      </c>
      <c r="F235" s="2">
        <v>0</v>
      </c>
      <c r="G235" s="3">
        <f t="shared" si="0"/>
        <v>20082.649860000001</v>
      </c>
      <c r="H235" s="3">
        <f t="shared" si="1"/>
        <v>0.43000000000029104</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1000</v>
      </c>
      <c r="D242" s="2">
        <f>'PR-RAS'!E246</f>
        <v>37420.25</v>
      </c>
      <c r="E242" s="2">
        <v>0</v>
      </c>
      <c r="F242" s="2">
        <v>0</v>
      </c>
      <c r="G242" s="3">
        <f t="shared" si="0"/>
        <v>18277.5605</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26374.02</v>
      </c>
      <c r="E243" s="2">
        <v>0</v>
      </c>
      <c r="F243" s="2">
        <v>0</v>
      </c>
      <c r="G243" s="3">
        <f t="shared" si="0"/>
        <v>12765.025680000001</v>
      </c>
      <c r="H243" s="3">
        <f t="shared" si="1"/>
        <v>2.0000000000436557E-2</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1000</v>
      </c>
      <c r="D244" s="2">
        <f>'PR-RAS'!E248</f>
        <v>11046.23</v>
      </c>
      <c r="E244" s="2">
        <v>0</v>
      </c>
      <c r="F244" s="2">
        <v>0</v>
      </c>
      <c r="G244" s="3">
        <f t="shared" si="0"/>
        <v>5611.4677799999999</v>
      </c>
      <c r="H244" s="3">
        <f t="shared" si="1"/>
        <v>0.22999999999956344</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81662.63</v>
      </c>
      <c r="D258" s="2">
        <f>'PR-RAS'!E262</f>
        <v>487531.1</v>
      </c>
      <c r="E258" s="2">
        <v>0</v>
      </c>
      <c r="F258" s="2">
        <v>0</v>
      </c>
      <c r="G258" s="3">
        <f t="shared" si="0"/>
        <v>271578.28131000005</v>
      </c>
      <c r="H258" s="3">
        <f t="shared" si="1"/>
        <v>0.46999999997206032</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81662.63</v>
      </c>
      <c r="D265" s="2">
        <f>'PR-RAS'!E269</f>
        <v>487531.1</v>
      </c>
      <c r="E265" s="2">
        <v>0</v>
      </c>
      <c r="F265" s="2">
        <v>0</v>
      </c>
      <c r="G265" s="3">
        <f t="shared" si="0"/>
        <v>278975.35512000002</v>
      </c>
      <c r="H265" s="3">
        <f t="shared" si="1"/>
        <v>0.46999999997206032</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37567.4</v>
      </c>
      <c r="D266" s="2">
        <f>'PR-RAS'!E270</f>
        <v>414517.29</v>
      </c>
      <c r="E266" s="2">
        <v>0</v>
      </c>
      <c r="F266" s="2">
        <v>0</v>
      </c>
      <c r="G266" s="3">
        <f t="shared" si="0"/>
        <v>229649.52470000001</v>
      </c>
      <c r="H266" s="3">
        <f t="shared" si="1"/>
        <v>0.68999999998050043</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44095.23</v>
      </c>
      <c r="D267" s="2">
        <f>'PR-RAS'!E271</f>
        <v>73013.81</v>
      </c>
      <c r="E267" s="2">
        <v>0</v>
      </c>
      <c r="F267" s="2">
        <v>0</v>
      </c>
      <c r="G267" s="3">
        <f t="shared" si="0"/>
        <v>50572.678100000005</v>
      </c>
      <c r="H267" s="3">
        <f t="shared" si="1"/>
        <v>0.42000000000552973</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265408</v>
      </c>
      <c r="D269" s="2">
        <f>'PR-RAS'!E273</f>
        <v>189816.86</v>
      </c>
      <c r="E269" s="2">
        <v>0</v>
      </c>
      <c r="F269" s="2">
        <v>0</v>
      </c>
      <c r="G269" s="3">
        <f t="shared" si="0"/>
        <v>172871.18096</v>
      </c>
      <c r="H269" s="3">
        <f t="shared" si="1"/>
        <v>0.14000000001396984</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179515.59</v>
      </c>
      <c r="D270" s="2">
        <f>'PR-RAS'!E274</f>
        <v>187316.86</v>
      </c>
      <c r="E270" s="2">
        <v>0</v>
      </c>
      <c r="F270" s="2">
        <v>0</v>
      </c>
      <c r="G270" s="3">
        <f t="shared" si="0"/>
        <v>149066.16438999999</v>
      </c>
      <c r="H270" s="3">
        <f t="shared" si="1"/>
        <v>0.5500000000174623</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179515.59</v>
      </c>
      <c r="D271" s="2">
        <f>'PR-RAS'!E275</f>
        <v>187316.86</v>
      </c>
      <c r="E271" s="2">
        <v>0</v>
      </c>
      <c r="F271" s="2">
        <v>0</v>
      </c>
      <c r="G271" s="3">
        <f t="shared" si="0"/>
        <v>149620.3137</v>
      </c>
      <c r="H271" s="3">
        <f t="shared" si="1"/>
        <v>0.5500000000174623</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51997.59</v>
      </c>
      <c r="D274" s="2">
        <f>'PR-RAS'!E278</f>
        <v>0</v>
      </c>
      <c r="E274" s="2">
        <v>0</v>
      </c>
      <c r="F274" s="2">
        <v>0</v>
      </c>
      <c r="G274" s="3">
        <f t="shared" si="0"/>
        <v>14195.342070000001</v>
      </c>
      <c r="H274" s="3">
        <f t="shared" si="1"/>
        <v>0.41000000000349246</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51997.59</v>
      </c>
      <c r="D275" s="2">
        <f>'PR-RAS'!E279</f>
        <v>0</v>
      </c>
      <c r="E275" s="2">
        <v>0</v>
      </c>
      <c r="F275" s="2">
        <v>0</v>
      </c>
      <c r="G275" s="3">
        <f t="shared" ref="G275:G528" si="12">(B275/1000)*(C275*1+D275*2)</f>
        <v>14247.33966</v>
      </c>
      <c r="H275" s="3">
        <f t="shared" ref="H275:H528" si="13">ABS(C275-ROUND(C275,0))+ABS(D275-ROUND(D275,0))</f>
        <v>0.41000000000349246</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33894.82</v>
      </c>
      <c r="D279" s="2">
        <f>'PR-RAS'!E283</f>
        <v>2500</v>
      </c>
      <c r="E279" s="2">
        <v>0</v>
      </c>
      <c r="F279" s="2">
        <v>0</v>
      </c>
      <c r="G279" s="3">
        <f t="shared" si="12"/>
        <v>10812.759960000001</v>
      </c>
      <c r="H279" s="3">
        <f t="shared" si="13"/>
        <v>0.18000000000029104</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33894.82</v>
      </c>
      <c r="D280" s="2">
        <f>'PR-RAS'!E284</f>
        <v>2500</v>
      </c>
      <c r="E280" s="2">
        <v>0</v>
      </c>
      <c r="F280" s="2">
        <v>0</v>
      </c>
      <c r="G280" s="3">
        <f t="shared" si="12"/>
        <v>10851.654780000001</v>
      </c>
      <c r="H280" s="3">
        <f t="shared" si="13"/>
        <v>0.18000000000029104</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3305564.55</v>
      </c>
      <c r="D295" s="2">
        <f>'PR-RAS'!E299</f>
        <v>4551303.0900000008</v>
      </c>
      <c r="E295" s="2">
        <v>0</v>
      </c>
      <c r="F295" s="2">
        <v>0</v>
      </c>
      <c r="G295" s="3">
        <f t="shared" si="12"/>
        <v>3648002.1946199997</v>
      </c>
      <c r="H295" s="3">
        <f t="shared" si="13"/>
        <v>0.54000000096857548</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721481.84000000032</v>
      </c>
      <c r="D296" s="2">
        <f>'PR-RAS'!E300</f>
        <v>2793334.3900000006</v>
      </c>
      <c r="E296" s="2">
        <v>0</v>
      </c>
      <c r="F296" s="2">
        <v>0</v>
      </c>
      <c r="G296" s="3">
        <f t="shared" si="12"/>
        <v>1860904.4329000001</v>
      </c>
      <c r="H296" s="3">
        <f t="shared" si="13"/>
        <v>0.55000000027939677</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1893463.39</v>
      </c>
      <c r="D298" s="2">
        <f>'PR-RAS'!E302</f>
        <v>2144874.9700000002</v>
      </c>
      <c r="E298" s="2">
        <v>0</v>
      </c>
      <c r="F298" s="2">
        <v>0</v>
      </c>
      <c r="G298" s="3">
        <f t="shared" si="12"/>
        <v>1836414.35901</v>
      </c>
      <c r="H298" s="3">
        <f t="shared" si="13"/>
        <v>0.41999999969266355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1214559.78</v>
      </c>
      <c r="D300" s="2">
        <f>'PR-RAS'!E304</f>
        <v>1504003.99</v>
      </c>
      <c r="E300" s="2">
        <v>0</v>
      </c>
      <c r="F300" s="2">
        <v>0</v>
      </c>
      <c r="G300" s="3">
        <f t="shared" si="12"/>
        <v>1262547.76024</v>
      </c>
      <c r="H300" s="3">
        <f t="shared" si="13"/>
        <v>0.22999999998137355</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1147.81</v>
      </c>
      <c r="D303" s="2">
        <f>'PR-RAS'!E308</f>
        <v>104.51</v>
      </c>
      <c r="E303" s="2">
        <v>0</v>
      </c>
      <c r="F303" s="2">
        <v>0</v>
      </c>
      <c r="G303" s="3">
        <f t="shared" si="12"/>
        <v>409.76265999999998</v>
      </c>
      <c r="H303" s="3">
        <f t="shared" si="13"/>
        <v>0.68000000000004945</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1147.81</v>
      </c>
      <c r="D304" s="2">
        <f>'PR-RAS'!E309</f>
        <v>0</v>
      </c>
      <c r="E304" s="2">
        <v>0</v>
      </c>
      <c r="F304" s="2">
        <v>0</v>
      </c>
      <c r="G304" s="3">
        <f t="shared" si="12"/>
        <v>347.78643</v>
      </c>
      <c r="H304" s="3">
        <f t="shared" si="13"/>
        <v>0.19000000000005457</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1147.81</v>
      </c>
      <c r="D305" s="2">
        <f>'PR-RAS'!E310</f>
        <v>0</v>
      </c>
      <c r="E305" s="2">
        <v>0</v>
      </c>
      <c r="F305" s="2">
        <v>0</v>
      </c>
      <c r="G305" s="3">
        <f t="shared" si="12"/>
        <v>348.93423999999999</v>
      </c>
      <c r="H305" s="3">
        <f t="shared" si="13"/>
        <v>0.19000000000005457</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1147.81</v>
      </c>
      <c r="D306" s="2">
        <f>'PR-RAS'!E311</f>
        <v>0</v>
      </c>
      <c r="E306" s="2">
        <v>0</v>
      </c>
      <c r="F306" s="2">
        <v>0</v>
      </c>
      <c r="G306" s="3">
        <f t="shared" si="12"/>
        <v>350.08204999999998</v>
      </c>
      <c r="H306" s="3">
        <f t="shared" si="13"/>
        <v>0.19000000000005457</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104.51</v>
      </c>
      <c r="E316" s="2">
        <v>0</v>
      </c>
      <c r="F316" s="2">
        <v>0</v>
      </c>
      <c r="G316" s="3">
        <f t="shared" si="12"/>
        <v>65.841300000000004</v>
      </c>
      <c r="H316" s="3">
        <f t="shared" si="13"/>
        <v>0.48999999999999488</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104.51</v>
      </c>
      <c r="E322" s="2">
        <v>0</v>
      </c>
      <c r="F322" s="2">
        <v>0</v>
      </c>
      <c r="G322" s="3">
        <f t="shared" si="12"/>
        <v>67.095420000000004</v>
      </c>
      <c r="H322" s="3">
        <f t="shared" si="13"/>
        <v>0.48999999999999488</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104.51</v>
      </c>
      <c r="E329" s="2">
        <v>0</v>
      </c>
      <c r="F329" s="2">
        <v>0</v>
      </c>
      <c r="G329" s="3">
        <f t="shared" si="12"/>
        <v>68.55856</v>
      </c>
      <c r="H329" s="3">
        <f t="shared" si="13"/>
        <v>0.48999999999999488</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1155735.3400000001</v>
      </c>
      <c r="D355" s="2">
        <f>'PR-RAS'!E360</f>
        <v>1823253.62</v>
      </c>
      <c r="E355" s="2">
        <v>0</v>
      </c>
      <c r="F355" s="2">
        <v>0</v>
      </c>
      <c r="G355" s="3">
        <f t="shared" si="12"/>
        <v>1699993.87332</v>
      </c>
      <c r="H355" s="3">
        <f t="shared" si="13"/>
        <v>0.71999999997206032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14836.4</v>
      </c>
      <c r="D356" s="2">
        <f>'PR-RAS'!E361</f>
        <v>67139.48</v>
      </c>
      <c r="E356" s="2">
        <v>0</v>
      </c>
      <c r="F356" s="2">
        <v>0</v>
      </c>
      <c r="G356" s="3">
        <f t="shared" si="12"/>
        <v>52935.952799999992</v>
      </c>
      <c r="H356" s="3">
        <f t="shared" si="13"/>
        <v>0.87999999999556167</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61095.01</v>
      </c>
      <c r="E357" s="2">
        <v>0</v>
      </c>
      <c r="F357" s="2">
        <v>0</v>
      </c>
      <c r="G357" s="3">
        <f t="shared" si="12"/>
        <v>43499.647120000001</v>
      </c>
      <c r="H357" s="3">
        <f t="shared" si="13"/>
        <v>1.0000000002037268E-2</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61095.01</v>
      </c>
      <c r="E358" s="2">
        <v>0</v>
      </c>
      <c r="F358" s="2">
        <v>0</v>
      </c>
      <c r="G358" s="3">
        <f t="shared" si="12"/>
        <v>43621.837139999996</v>
      </c>
      <c r="H358" s="3">
        <f t="shared" si="13"/>
        <v>1.0000000002037268E-2</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14836.4</v>
      </c>
      <c r="D361" s="2">
        <f>'PR-RAS'!E366</f>
        <v>6044.47</v>
      </c>
      <c r="E361" s="2">
        <v>0</v>
      </c>
      <c r="F361" s="2">
        <v>0</v>
      </c>
      <c r="G361" s="3">
        <f t="shared" si="12"/>
        <v>9693.1224000000002</v>
      </c>
      <c r="H361" s="3">
        <f t="shared" si="13"/>
        <v>0.86999999999989086</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14836.4</v>
      </c>
      <c r="D364" s="2">
        <f>'PR-RAS'!E369</f>
        <v>6044.47</v>
      </c>
      <c r="E364" s="2">
        <v>0</v>
      </c>
      <c r="F364" s="2">
        <v>0</v>
      </c>
      <c r="G364" s="3">
        <f t="shared" si="12"/>
        <v>9773.8984199999995</v>
      </c>
      <c r="H364" s="3">
        <f t="shared" si="13"/>
        <v>0.86999999999989086</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707997.01</v>
      </c>
      <c r="D368" s="2">
        <f>'PR-RAS'!E373</f>
        <v>1058861.08</v>
      </c>
      <c r="E368" s="2">
        <v>0</v>
      </c>
      <c r="F368" s="2">
        <v>0</v>
      </c>
      <c r="G368" s="3">
        <f t="shared" si="12"/>
        <v>1037038.93539</v>
      </c>
      <c r="H368" s="3">
        <f t="shared" si="13"/>
        <v>9.0000000083819032E-2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476067.63</v>
      </c>
      <c r="D369" s="2">
        <f>'PR-RAS'!E374</f>
        <v>652945.69999999995</v>
      </c>
      <c r="E369" s="2">
        <v>0</v>
      </c>
      <c r="F369" s="2">
        <v>0</v>
      </c>
      <c r="G369" s="3">
        <f t="shared" si="12"/>
        <v>655760.92303999991</v>
      </c>
      <c r="H369" s="3">
        <f t="shared" si="13"/>
        <v>0.67000000004190952</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84438.46</v>
      </c>
      <c r="D371" s="2">
        <f>'PR-RAS'!E376</f>
        <v>0</v>
      </c>
      <c r="E371" s="2">
        <v>0</v>
      </c>
      <c r="F371" s="2">
        <v>0</v>
      </c>
      <c r="G371" s="3">
        <f t="shared" si="12"/>
        <v>31242.230200000002</v>
      </c>
      <c r="H371" s="3">
        <f t="shared" si="13"/>
        <v>0.46000000000640284</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174432.1</v>
      </c>
      <c r="D372" s="2">
        <f>'PR-RAS'!E377</f>
        <v>174844.82</v>
      </c>
      <c r="E372" s="2">
        <v>0</v>
      </c>
      <c r="F372" s="2">
        <v>0</v>
      </c>
      <c r="G372" s="3">
        <f t="shared" si="12"/>
        <v>194449.16553999999</v>
      </c>
      <c r="H372" s="3">
        <f t="shared" si="13"/>
        <v>0.27999999999883585</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217197.07</v>
      </c>
      <c r="D373" s="2">
        <f>'PR-RAS'!E378</f>
        <v>478100.88</v>
      </c>
      <c r="E373" s="2">
        <v>0</v>
      </c>
      <c r="F373" s="2">
        <v>0</v>
      </c>
      <c r="G373" s="3">
        <f t="shared" si="12"/>
        <v>436504.36476000003</v>
      </c>
      <c r="H373" s="3">
        <f t="shared" si="13"/>
        <v>0.19000000000232831</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147088.32000000001</v>
      </c>
      <c r="D374" s="2">
        <f>'PR-RAS'!E379</f>
        <v>333965.38</v>
      </c>
      <c r="E374" s="2">
        <v>0</v>
      </c>
      <c r="F374" s="2">
        <v>0</v>
      </c>
      <c r="G374" s="3">
        <f t="shared" si="12"/>
        <v>304002.11684000003</v>
      </c>
      <c r="H374" s="3">
        <f t="shared" si="13"/>
        <v>0.70000000001164153</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5053.8500000000004</v>
      </c>
      <c r="D375" s="2">
        <f>'PR-RAS'!E380</f>
        <v>62059.39</v>
      </c>
      <c r="E375" s="2">
        <v>0</v>
      </c>
      <c r="F375" s="2">
        <v>0</v>
      </c>
      <c r="G375" s="3">
        <f t="shared" si="12"/>
        <v>48310.563620000001</v>
      </c>
      <c r="H375" s="3">
        <f t="shared" si="13"/>
        <v>0.53999999999905413</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300</v>
      </c>
      <c r="E376" s="2">
        <v>0</v>
      </c>
      <c r="F376" s="2">
        <v>0</v>
      </c>
      <c r="G376" s="3">
        <f t="shared" si="12"/>
        <v>225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1966.25</v>
      </c>
      <c r="D377" s="2">
        <f>'PR-RAS'!E382</f>
        <v>0</v>
      </c>
      <c r="E377" s="2">
        <v>0</v>
      </c>
      <c r="F377" s="2">
        <v>0</v>
      </c>
      <c r="G377" s="3">
        <f t="shared" si="12"/>
        <v>739.31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140068.22</v>
      </c>
      <c r="D381" s="2">
        <f>'PR-RAS'!E386</f>
        <v>271605.99</v>
      </c>
      <c r="E381" s="2">
        <v>0</v>
      </c>
      <c r="F381" s="2">
        <v>0</v>
      </c>
      <c r="G381" s="3">
        <f t="shared" si="12"/>
        <v>259646.476</v>
      </c>
      <c r="H381" s="3">
        <f t="shared" si="13"/>
        <v>0.23000000001047738</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84841.06</v>
      </c>
      <c r="D396" s="2">
        <f>'PR-RAS'!E401</f>
        <v>71950</v>
      </c>
      <c r="E396" s="2">
        <v>0</v>
      </c>
      <c r="F396" s="2">
        <v>0</v>
      </c>
      <c r="G396" s="3">
        <f t="shared" si="12"/>
        <v>90352.718699999998</v>
      </c>
      <c r="H396" s="3">
        <f t="shared" si="13"/>
        <v>5.9999999997671694E-2</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4217.28</v>
      </c>
      <c r="D399" s="2">
        <f>'PR-RAS'!E404</f>
        <v>18875</v>
      </c>
      <c r="E399" s="2">
        <v>0</v>
      </c>
      <c r="F399" s="2">
        <v>0</v>
      </c>
      <c r="G399" s="3">
        <f t="shared" si="12"/>
        <v>16702.977439999999</v>
      </c>
      <c r="H399" s="3">
        <f t="shared" si="13"/>
        <v>0.27999999999974534</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80623.78</v>
      </c>
      <c r="D400" s="2">
        <f>'PR-RAS'!E405</f>
        <v>53075</v>
      </c>
      <c r="E400" s="2">
        <v>0</v>
      </c>
      <c r="F400" s="2">
        <v>0</v>
      </c>
      <c r="G400" s="3">
        <f t="shared" si="12"/>
        <v>74522.738219999999</v>
      </c>
      <c r="H400" s="3">
        <f t="shared" si="13"/>
        <v>0.22000000000116415</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432901.93</v>
      </c>
      <c r="D407" s="2">
        <f>'PR-RAS'!E412</f>
        <v>697253.06</v>
      </c>
      <c r="E407" s="2">
        <v>0</v>
      </c>
      <c r="F407" s="2">
        <v>0</v>
      </c>
      <c r="G407" s="3">
        <f t="shared" si="12"/>
        <v>741927.66830000002</v>
      </c>
      <c r="H407" s="3">
        <f t="shared" si="13"/>
        <v>0.13000000006286427</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415889.43</v>
      </c>
      <c r="D408" s="2">
        <f>'PR-RAS'!E413</f>
        <v>697253.06</v>
      </c>
      <c r="E408" s="2">
        <v>0</v>
      </c>
      <c r="F408" s="2">
        <v>0</v>
      </c>
      <c r="G408" s="3">
        <f t="shared" si="12"/>
        <v>736830.98884999997</v>
      </c>
      <c r="H408" s="3">
        <f t="shared" si="13"/>
        <v>0.49000000004889444</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17012.5</v>
      </c>
      <c r="D411" s="2">
        <f>'PR-RAS'!E416</f>
        <v>0</v>
      </c>
      <c r="E411" s="2">
        <v>0</v>
      </c>
      <c r="F411" s="2">
        <v>0</v>
      </c>
      <c r="G411" s="3">
        <f t="shared" si="12"/>
        <v>6975.125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1154587.53</v>
      </c>
      <c r="D413" s="2">
        <f>'PR-RAS'!E418</f>
        <v>1823149.11</v>
      </c>
      <c r="E413" s="2">
        <v>0</v>
      </c>
      <c r="F413" s="2">
        <v>0</v>
      </c>
      <c r="G413" s="3">
        <f t="shared" si="12"/>
        <v>1977964.929</v>
      </c>
      <c r="H413" s="3">
        <f t="shared" si="13"/>
        <v>0.58000000007450581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2075583.22</v>
      </c>
      <c r="D415" s="2">
        <f>'PR-RAS'!E420</f>
        <v>2760100.49</v>
      </c>
      <c r="E415" s="2">
        <v>0</v>
      </c>
      <c r="F415" s="2">
        <v>0</v>
      </c>
      <c r="G415" s="3">
        <f t="shared" si="12"/>
        <v>3144654.6587999999</v>
      </c>
      <c r="H415" s="3">
        <f t="shared" si="13"/>
        <v>0.71000000019557774</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1296.7</v>
      </c>
      <c r="D416" s="2">
        <f>'PR-RAS'!E421</f>
        <v>1296.7</v>
      </c>
      <c r="E416" s="2">
        <v>0</v>
      </c>
      <c r="F416" s="2">
        <v>0</v>
      </c>
      <c r="G416" s="3">
        <f t="shared" si="12"/>
        <v>1614.3915000000002</v>
      </c>
      <c r="H416" s="3">
        <f t="shared" si="13"/>
        <v>0.59999999999990905</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4028194.2</v>
      </c>
      <c r="D417" s="2">
        <f>'PR-RAS'!E422</f>
        <v>7344741.9900000012</v>
      </c>
      <c r="E417" s="2">
        <v>0</v>
      </c>
      <c r="F417" s="2">
        <v>0</v>
      </c>
      <c r="G417" s="3">
        <f t="shared" si="12"/>
        <v>7786554.1228800006</v>
      </c>
      <c r="H417" s="3">
        <f t="shared" si="13"/>
        <v>0.20999999903142452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4461299.8899999997</v>
      </c>
      <c r="D418" s="2">
        <f>'PR-RAS'!E423</f>
        <v>6374556.7100000009</v>
      </c>
      <c r="E418" s="2">
        <v>0</v>
      </c>
      <c r="F418" s="2">
        <v>0</v>
      </c>
      <c r="G418" s="3">
        <f t="shared" si="12"/>
        <v>7176742.3502700003</v>
      </c>
      <c r="H418" s="3">
        <f t="shared" si="13"/>
        <v>0.39999999944120646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970185.28000000026</v>
      </c>
      <c r="E419" s="2">
        <v>0</v>
      </c>
      <c r="F419" s="2">
        <v>0</v>
      </c>
      <c r="G419" s="3">
        <f t="shared" si="12"/>
        <v>811074.89408000023</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433105.68999999948</v>
      </c>
      <c r="D420" s="2">
        <f>'PR-RAS'!E425</f>
        <v>0</v>
      </c>
      <c r="E420" s="2">
        <v>0</v>
      </c>
      <c r="F420" s="2">
        <v>0</v>
      </c>
      <c r="G420" s="3">
        <f t="shared" si="12"/>
        <v>181471.28410999977</v>
      </c>
      <c r="H420" s="3">
        <f t="shared" si="13"/>
        <v>0.31000000052154064</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182119.83000000007</v>
      </c>
      <c r="D422" s="2">
        <f>'PR-RAS'!E427</f>
        <v>615225.52</v>
      </c>
      <c r="E422" s="2">
        <v>0</v>
      </c>
      <c r="F422" s="2">
        <v>0</v>
      </c>
      <c r="G422" s="3">
        <f t="shared" si="12"/>
        <v>594692.33626999997</v>
      </c>
      <c r="H422" s="3">
        <f t="shared" si="13"/>
        <v>0.64999999990686774</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1215856.48</v>
      </c>
      <c r="D423" s="2">
        <f>'PR-RAS'!E428</f>
        <v>1505300.69</v>
      </c>
      <c r="E423" s="2">
        <v>0</v>
      </c>
      <c r="F423" s="2">
        <v>0</v>
      </c>
      <c r="G423" s="3">
        <f t="shared" si="12"/>
        <v>1783565.2169199998</v>
      </c>
      <c r="H423" s="3">
        <f t="shared" si="13"/>
        <v>0.7900000000372529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176372.58000000002</v>
      </c>
      <c r="D529" s="2">
        <f>'PR-RAS'!E535</f>
        <v>0</v>
      </c>
      <c r="E529" s="2">
        <v>0</v>
      </c>
      <c r="F529" s="2">
        <v>0</v>
      </c>
      <c r="G529" s="3">
        <f t="shared" ref="G529:G836" si="14">(B529/1000)*(C529*1+D529*2)</f>
        <v>93124.722240000017</v>
      </c>
      <c r="H529" s="3">
        <f t="shared" ref="H529:H836" si="15">ABS(C529-ROUND(C529,0))+ABS(D529-ROUND(D529,0))</f>
        <v>0.41999999998370185</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176372.58000000002</v>
      </c>
      <c r="D591" s="2">
        <f>'PR-RAS'!E597</f>
        <v>0</v>
      </c>
      <c r="E591" s="2">
        <v>0</v>
      </c>
      <c r="F591" s="2">
        <v>0</v>
      </c>
      <c r="G591" s="3">
        <f t="shared" si="14"/>
        <v>104059.82220000001</v>
      </c>
      <c r="H591" s="3">
        <f t="shared" si="15"/>
        <v>0.41999999998370185</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56877.83</v>
      </c>
      <c r="D610" s="2">
        <f>'PR-RAS'!E616</f>
        <v>0</v>
      </c>
      <c r="E610" s="2">
        <v>0</v>
      </c>
      <c r="F610" s="2">
        <v>0</v>
      </c>
      <c r="G610" s="3">
        <f t="shared" si="14"/>
        <v>34638.598469999997</v>
      </c>
      <c r="H610" s="3">
        <f t="shared" si="15"/>
        <v>0.16999999999825377</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56877.83</v>
      </c>
      <c r="D611" s="2">
        <f>'PR-RAS'!E617</f>
        <v>0</v>
      </c>
      <c r="E611" s="2">
        <v>0</v>
      </c>
      <c r="F611" s="2">
        <v>0</v>
      </c>
      <c r="G611" s="3">
        <f t="shared" si="14"/>
        <v>34695.476300000002</v>
      </c>
      <c r="H611" s="3">
        <f t="shared" si="15"/>
        <v>0.16999999999825377</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119494.75</v>
      </c>
      <c r="D615" s="2">
        <f>'PR-RAS'!E621</f>
        <v>0</v>
      </c>
      <c r="E615" s="2">
        <v>0</v>
      </c>
      <c r="F615" s="2">
        <v>0</v>
      </c>
      <c r="G615" s="3">
        <f t="shared" si="14"/>
        <v>73369.776499999993</v>
      </c>
      <c r="H615" s="3">
        <f t="shared" si="15"/>
        <v>0.25</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119494.75</v>
      </c>
      <c r="D616" s="2">
        <f>'PR-RAS'!E622</f>
        <v>0</v>
      </c>
      <c r="E616" s="2">
        <v>0</v>
      </c>
      <c r="F616" s="2">
        <v>0</v>
      </c>
      <c r="G616" s="3">
        <f t="shared" si="14"/>
        <v>73489.271250000005</v>
      </c>
      <c r="H616" s="3">
        <f t="shared" si="15"/>
        <v>0.25</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176372.58000000002</v>
      </c>
      <c r="D634" s="2">
        <f>'PR-RAS'!E640</f>
        <v>0</v>
      </c>
      <c r="E634" s="2">
        <v>0</v>
      </c>
      <c r="F634" s="2">
        <v>0</v>
      </c>
      <c r="G634" s="3">
        <f t="shared" si="14"/>
        <v>111643.84314000001</v>
      </c>
      <c r="H634" s="3">
        <f t="shared" si="15"/>
        <v>0.41999999998370185</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49633.47</v>
      </c>
      <c r="D636" s="2">
        <f>'PR-RAS'!E642</f>
        <v>226006.05</v>
      </c>
      <c r="E636" s="2">
        <v>0</v>
      </c>
      <c r="F636" s="2">
        <v>0</v>
      </c>
      <c r="G636" s="3">
        <f t="shared" si="14"/>
        <v>318544.93694999994</v>
      </c>
      <c r="H636" s="3">
        <f t="shared" si="15"/>
        <v>0.51999999998952262</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4028194.2</v>
      </c>
      <c r="D637" s="2">
        <f>'PR-RAS'!E643</f>
        <v>7344741.9900000012</v>
      </c>
      <c r="E637" s="2">
        <v>0</v>
      </c>
      <c r="F637" s="2">
        <v>0</v>
      </c>
      <c r="G637" s="3">
        <f t="shared" si="14"/>
        <v>11904443.322480002</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4637672.47</v>
      </c>
      <c r="D638" s="2">
        <f>'PR-RAS'!E644</f>
        <v>6374556.7100000009</v>
      </c>
      <c r="E638" s="2">
        <v>0</v>
      </c>
      <c r="F638" s="2">
        <v>0</v>
      </c>
      <c r="G638" s="3">
        <f t="shared" si="14"/>
        <v>11075382.61193</v>
      </c>
      <c r="H638" s="3">
        <f t="shared" si="15"/>
        <v>0.75999999884516001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970185.28000000026</v>
      </c>
      <c r="E639" s="2">
        <v>0</v>
      </c>
      <c r="F639" s="2">
        <v>0</v>
      </c>
      <c r="G639" s="3">
        <f t="shared" si="14"/>
        <v>1237956.4172800004</v>
      </c>
      <c r="H639" s="3">
        <f t="shared" si="15"/>
        <v>0.28000000026077032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609478.26999999955</v>
      </c>
      <c r="D640" s="2">
        <f>'PR-RAS'!E646</f>
        <v>0</v>
      </c>
      <c r="E640" s="2">
        <v>0</v>
      </c>
      <c r="F640" s="2">
        <v>0</v>
      </c>
      <c r="G640" s="3">
        <f t="shared" si="14"/>
        <v>389456.61452999973</v>
      </c>
      <c r="H640" s="3">
        <f t="shared" si="15"/>
        <v>0.26999999955296516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231753.30000000008</v>
      </c>
      <c r="D642" s="2">
        <f>'PR-RAS'!E648</f>
        <v>841231.57000000007</v>
      </c>
      <c r="E642" s="2">
        <v>0</v>
      </c>
      <c r="F642" s="2">
        <v>0</v>
      </c>
      <c r="G642" s="3">
        <f t="shared" si="14"/>
        <v>1227012.7380400002</v>
      </c>
      <c r="H642" s="3">
        <f t="shared" si="15"/>
        <v>0.73000000001047738</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128953.7100000002</v>
      </c>
      <c r="E643" s="2">
        <v>0</v>
      </c>
      <c r="F643" s="2">
        <v>0</v>
      </c>
      <c r="G643" s="3">
        <f t="shared" si="14"/>
        <v>165576.56364000027</v>
      </c>
      <c r="H643" s="3">
        <f t="shared" si="15"/>
        <v>0.28999999980442226</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841231.5699999996</v>
      </c>
      <c r="D644" s="2">
        <f>'PR-RAS'!E650</f>
        <v>0</v>
      </c>
      <c r="E644" s="2">
        <v>0</v>
      </c>
      <c r="F644" s="2">
        <v>0</v>
      </c>
      <c r="G644" s="3">
        <f t="shared" si="14"/>
        <v>540911.89950999978</v>
      </c>
      <c r="H644" s="3">
        <f t="shared" si="15"/>
        <v>0.43000000040046871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21872.15</v>
      </c>
      <c r="D645" s="2">
        <f>'PR-RAS'!E651</f>
        <v>0</v>
      </c>
      <c r="E645" s="2">
        <v>0</v>
      </c>
      <c r="F645" s="2">
        <v>0</v>
      </c>
      <c r="G645" s="3">
        <f t="shared" si="14"/>
        <v>14085.664600000002</v>
      </c>
      <c r="H645" s="3">
        <f t="shared" si="15"/>
        <v>0.15000000000145519</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252425.59</v>
      </c>
      <c r="D646" s="2">
        <f>'PR-RAS'!E653</f>
        <v>138393.13</v>
      </c>
      <c r="E646" s="2">
        <v>0</v>
      </c>
      <c r="F646" s="2">
        <v>0</v>
      </c>
      <c r="G646" s="3">
        <f t="shared" si="14"/>
        <v>341341.64325000002</v>
      </c>
      <c r="H646" s="3">
        <f t="shared" si="15"/>
        <v>0.54000000000814907</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5123766.87</v>
      </c>
      <c r="D647" s="2">
        <f>'PR-RAS'!E654</f>
        <v>8383301.71</v>
      </c>
      <c r="E647" s="2">
        <v>0</v>
      </c>
      <c r="F647" s="2">
        <v>0</v>
      </c>
      <c r="G647" s="3">
        <f t="shared" si="14"/>
        <v>14141179.20734</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5237799.33</v>
      </c>
      <c r="D648" s="2">
        <f>'PR-RAS'!E655</f>
        <v>7729655.46</v>
      </c>
      <c r="E648" s="2">
        <v>0</v>
      </c>
      <c r="F648" s="2">
        <v>0</v>
      </c>
      <c r="G648" s="3">
        <f t="shared" si="14"/>
        <v>13391030.33175</v>
      </c>
      <c r="H648" s="3">
        <f t="shared" si="15"/>
        <v>0.7900000000372529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138393.12999999989</v>
      </c>
      <c r="D649" s="2">
        <f>'PR-RAS'!E656</f>
        <v>792039.37999999989</v>
      </c>
      <c r="E649" s="2">
        <v>0</v>
      </c>
      <c r="F649" s="2">
        <v>0</v>
      </c>
      <c r="G649" s="3">
        <f t="shared" si="14"/>
        <v>1116161.7847199999</v>
      </c>
      <c r="H649" s="3">
        <f t="shared" si="15"/>
        <v>0.50999999977648258</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11</v>
      </c>
      <c r="D650" s="2">
        <f>'PR-RAS'!E657</f>
        <v>13</v>
      </c>
      <c r="E650" s="2">
        <v>0</v>
      </c>
      <c r="F650" s="2">
        <v>0</v>
      </c>
      <c r="G650" s="3">
        <f t="shared" si="14"/>
        <v>24.013000000000002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14</v>
      </c>
      <c r="D651" s="2">
        <f>'PR-RAS'!E658</f>
        <v>12</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10</v>
      </c>
      <c r="D652" s="2">
        <f>'PR-RAS'!E659</f>
        <v>12</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292154.93</v>
      </c>
      <c r="D655" s="2">
        <f>'PR-RAS'!E662</f>
        <v>284913.2</v>
      </c>
      <c r="E655" s="2">
        <v>0</v>
      </c>
      <c r="F655" s="2">
        <v>0</v>
      </c>
      <c r="G655" s="3">
        <f t="shared" si="14"/>
        <v>563735.78982000006</v>
      </c>
      <c r="H655" s="3">
        <f t="shared" si="15"/>
        <v>0.27000000001862645</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320618.51</v>
      </c>
      <c r="E657" s="2">
        <v>0</v>
      </c>
      <c r="F657" s="2">
        <v>0</v>
      </c>
      <c r="G657" s="3">
        <f t="shared" si="16"/>
        <v>420651.48512000003</v>
      </c>
      <c r="H657" s="3">
        <f t="shared" si="17"/>
        <v>0.48999999999068677</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106.18</v>
      </c>
      <c r="E660" s="2">
        <v>0</v>
      </c>
      <c r="F660" s="2">
        <v>0</v>
      </c>
      <c r="G660" s="3">
        <f t="shared" si="14"/>
        <v>139.94524000000001</v>
      </c>
      <c r="H660" s="3">
        <f t="shared" si="15"/>
        <v>0.18000000000000682</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32597.919999999998</v>
      </c>
      <c r="D662" s="2">
        <f>'PR-RAS'!E669</f>
        <v>3227428.95</v>
      </c>
      <c r="E662" s="2">
        <v>0</v>
      </c>
      <c r="F662" s="2">
        <v>0</v>
      </c>
      <c r="G662" s="3">
        <f t="shared" si="14"/>
        <v>4288208.2970200004</v>
      </c>
      <c r="H662" s="3">
        <f t="shared" si="15"/>
        <v>0.12999999981548171</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18750</v>
      </c>
      <c r="D663" s="2">
        <f>'PR-RAS'!E670</f>
        <v>47479.040000000001</v>
      </c>
      <c r="E663" s="2">
        <v>0</v>
      </c>
      <c r="F663" s="2">
        <v>0</v>
      </c>
      <c r="G663" s="3">
        <f t="shared" si="14"/>
        <v>75274.748960000012</v>
      </c>
      <c r="H663" s="3">
        <f t="shared" si="15"/>
        <v>4.0000000000873115E-2</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405959.96</v>
      </c>
      <c r="D666" s="2">
        <f>'PR-RAS'!E673</f>
        <v>134294.9</v>
      </c>
      <c r="E666" s="2">
        <v>0</v>
      </c>
      <c r="F666" s="2">
        <v>0</v>
      </c>
      <c r="G666" s="3">
        <f t="shared" si="14"/>
        <v>448575.59040000004</v>
      </c>
      <c r="H666" s="3">
        <f t="shared" si="15"/>
        <v>0.13999999998486601</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33908.42</v>
      </c>
      <c r="D667" s="2">
        <f>'PR-RAS'!E674</f>
        <v>164500</v>
      </c>
      <c r="E667" s="2">
        <v>0</v>
      </c>
      <c r="F667" s="2">
        <v>0</v>
      </c>
      <c r="G667" s="3">
        <f t="shared" si="14"/>
        <v>241697.00771999999</v>
      </c>
      <c r="H667" s="3">
        <f t="shared" si="15"/>
        <v>0.41999999999825377</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30201.88</v>
      </c>
      <c r="D674" s="2">
        <f>'PR-RAS'!E681</f>
        <v>0</v>
      </c>
      <c r="E674" s="2">
        <v>0</v>
      </c>
      <c r="F674" s="2">
        <v>0</v>
      </c>
      <c r="G674" s="3">
        <f t="shared" si="14"/>
        <v>20325.865240000003</v>
      </c>
      <c r="H674" s="3">
        <f t="shared" si="15"/>
        <v>0.11999999999898137</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29924.75</v>
      </c>
      <c r="E699" s="2">
        <v>0</v>
      </c>
      <c r="F699" s="2">
        <v>0</v>
      </c>
      <c r="G699" s="3">
        <f t="shared" si="14"/>
        <v>41774.950999999994</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6.1</v>
      </c>
      <c r="E705" s="2">
        <v>0</v>
      </c>
      <c r="F705" s="2">
        <v>0</v>
      </c>
      <c r="G705" s="3">
        <f t="shared" si="20"/>
        <v>8.5887999999999991</v>
      </c>
      <c r="H705" s="3">
        <f t="shared" si="21"/>
        <v>9.9999999999999645E-2</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188367.3</v>
      </c>
      <c r="D715" s="2">
        <f>'PR-RAS'!E722</f>
        <v>205101.78</v>
      </c>
      <c r="E715" s="2">
        <v>0</v>
      </c>
      <c r="F715" s="2">
        <v>0</v>
      </c>
      <c r="G715" s="3">
        <f t="shared" ref="G715:G716" si="22">(B715/1000)*(C715*1+D715*2)</f>
        <v>427379.59404</v>
      </c>
      <c r="H715" s="3">
        <f t="shared" ref="H715:H716" si="23">ABS(C715-ROUND(C715,0))+ABS(D715-ROUND(D715,0))</f>
        <v>0.51999999998952262</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15524.83</v>
      </c>
      <c r="D717" s="2">
        <f>'PR-RAS'!E724</f>
        <v>29662.080000000002</v>
      </c>
      <c r="E717" s="2">
        <v>0</v>
      </c>
      <c r="F717" s="2">
        <v>0</v>
      </c>
      <c r="G717" s="3">
        <f t="shared" si="14"/>
        <v>53591.876840000004</v>
      </c>
      <c r="H717" s="3">
        <f t="shared" si="15"/>
        <v>0.25000000000181899</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16563.919999999998</v>
      </c>
      <c r="D727" s="2">
        <f>'PR-RAS'!E734</f>
        <v>18867.21</v>
      </c>
      <c r="E727" s="2">
        <v>0</v>
      </c>
      <c r="F727" s="2">
        <v>0</v>
      </c>
      <c r="G727" s="3">
        <f t="shared" si="14"/>
        <v>39420.594839999998</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1250</v>
      </c>
      <c r="D728" s="2">
        <f>'PR-RAS'!E735</f>
        <v>45496.25</v>
      </c>
      <c r="E728" s="2">
        <v>0</v>
      </c>
      <c r="F728" s="2">
        <v>0</v>
      </c>
      <c r="G728" s="3">
        <f t="shared" si="14"/>
        <v>67060.297500000001</v>
      </c>
      <c r="H728" s="3">
        <f t="shared" si="15"/>
        <v>0.25</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3196.17</v>
      </c>
      <c r="D729" s="2">
        <f>'PR-RAS'!E736</f>
        <v>3128.44</v>
      </c>
      <c r="E729" s="2">
        <v>0</v>
      </c>
      <c r="F729" s="2">
        <v>0</v>
      </c>
      <c r="G729" s="3">
        <f t="shared" si="14"/>
        <v>6881.8203999999996</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4258</v>
      </c>
      <c r="D730" s="2">
        <f>'PR-RAS'!E737</f>
        <v>30290.29</v>
      </c>
      <c r="E730" s="2">
        <v>0</v>
      </c>
      <c r="F730" s="2">
        <v>0</v>
      </c>
      <c r="G730" s="3">
        <f t="shared" si="14"/>
        <v>47267.324820000002</v>
      </c>
      <c r="H730" s="3">
        <f t="shared" si="15"/>
        <v>0.29000000000087311</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7455.8</v>
      </c>
      <c r="D731" s="2">
        <f>'PR-RAS'!E738</f>
        <v>19161.080000000002</v>
      </c>
      <c r="E731" s="2">
        <v>0</v>
      </c>
      <c r="F731" s="2">
        <v>0</v>
      </c>
      <c r="G731" s="3">
        <f t="shared" si="14"/>
        <v>33417.910800000005</v>
      </c>
      <c r="H731" s="3">
        <f t="shared" si="15"/>
        <v>0.28000000000156433</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1266.3599999999999</v>
      </c>
      <c r="D734" s="2">
        <f>'PR-RAS'!E741</f>
        <v>600</v>
      </c>
      <c r="E734" s="2">
        <v>0</v>
      </c>
      <c r="F734" s="2">
        <v>0</v>
      </c>
      <c r="G734" s="3">
        <f t="shared" si="14"/>
        <v>1807.8418799999997</v>
      </c>
      <c r="H734" s="3">
        <f t="shared" si="15"/>
        <v>0.35999999999989996</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4007.02</v>
      </c>
      <c r="D753" s="2">
        <f>'PR-RAS'!E760</f>
        <v>98.45</v>
      </c>
      <c r="E753" s="2">
        <v>0</v>
      </c>
      <c r="F753" s="2">
        <v>0</v>
      </c>
      <c r="G753" s="3">
        <f t="shared" si="14"/>
        <v>3161.3478399999999</v>
      </c>
      <c r="H753" s="3">
        <f t="shared" si="15"/>
        <v>0.46999999999998465</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1990.83</v>
      </c>
      <c r="D771" s="2">
        <f>'PR-RAS'!E778</f>
        <v>6635.8</v>
      </c>
      <c r="E771" s="2">
        <v>0</v>
      </c>
      <c r="F771" s="2">
        <v>0</v>
      </c>
      <c r="G771" s="3">
        <f t="shared" si="14"/>
        <v>11752.071100000001</v>
      </c>
      <c r="H771" s="3">
        <f t="shared" si="15"/>
        <v>0.36999999999989086</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1459.44</v>
      </c>
      <c r="D772" s="2">
        <f>'PR-RAS'!E779</f>
        <v>500</v>
      </c>
      <c r="E772" s="2">
        <v>0</v>
      </c>
      <c r="F772" s="2">
        <v>0</v>
      </c>
      <c r="G772" s="3">
        <f t="shared" si="14"/>
        <v>1896.2282400000001</v>
      </c>
      <c r="H772" s="3">
        <f t="shared" si="15"/>
        <v>0.44000000000005457</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4000</v>
      </c>
      <c r="D774" s="2">
        <f>'PR-RAS'!E781</f>
        <v>0</v>
      </c>
      <c r="E774" s="2">
        <v>0</v>
      </c>
      <c r="F774" s="2">
        <v>0</v>
      </c>
      <c r="G774" s="3">
        <f t="shared" si="14"/>
        <v>3092</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23986.81</v>
      </c>
      <c r="D780" s="2">
        <f>'PR-RAS'!E787</f>
        <v>30918.240000000002</v>
      </c>
      <c r="E780" s="2">
        <v>0</v>
      </c>
      <c r="F780" s="2">
        <v>0</v>
      </c>
      <c r="G780" s="3">
        <f t="shared" si="14"/>
        <v>66856.342910000007</v>
      </c>
      <c r="H780" s="3">
        <f t="shared" si="15"/>
        <v>0.43000000000029104</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9745.89</v>
      </c>
      <c r="D836" s="2">
        <f>'PR-RAS'!E843</f>
        <v>8212.6299999999992</v>
      </c>
      <c r="E836" s="2">
        <v>0</v>
      </c>
      <c r="F836" s="2">
        <v>0</v>
      </c>
      <c r="G836" s="3">
        <f t="shared" si="14"/>
        <v>21852.910249999997</v>
      </c>
      <c r="H836" s="3">
        <f t="shared" si="15"/>
        <v>0.48000000000138243</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1605.4</v>
      </c>
      <c r="D837" s="2">
        <f>'PR-RAS'!E844</f>
        <v>1070.2</v>
      </c>
      <c r="E837" s="2">
        <v>0</v>
      </c>
      <c r="F837" s="2">
        <v>0</v>
      </c>
      <c r="G837" s="3">
        <f t="shared" ref="G837:G1010" si="34">(B837/1000)*(C837*1+D837*2)</f>
        <v>3131.4888000000001</v>
      </c>
      <c r="H837" s="3">
        <f t="shared" ref="H837:H1095" si="35">ABS(C837-ROUND(C837,0))+ABS(D837-ROUND(D837,0))</f>
        <v>0.60000000000013642</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12650</v>
      </c>
      <c r="D838" s="2">
        <f>'PR-RAS'!E845</f>
        <v>10000</v>
      </c>
      <c r="E838" s="2">
        <v>0</v>
      </c>
      <c r="F838" s="2">
        <v>0</v>
      </c>
      <c r="G838" s="3">
        <f t="shared" si="34"/>
        <v>27328.05</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6930</v>
      </c>
      <c r="D839" s="2">
        <f>'PR-RAS'!E846</f>
        <v>6900</v>
      </c>
      <c r="E839" s="2">
        <v>0</v>
      </c>
      <c r="F839" s="2">
        <v>0</v>
      </c>
      <c r="G839" s="3">
        <f t="shared" si="34"/>
        <v>17371.739999999998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6636.11</v>
      </c>
      <c r="D841" s="2">
        <f>'PR-RAS'!E848</f>
        <v>9555.94</v>
      </c>
      <c r="E841" s="2">
        <v>0</v>
      </c>
      <c r="F841" s="2">
        <v>0</v>
      </c>
      <c r="G841" s="3">
        <f t="shared" si="34"/>
        <v>21628.311600000001</v>
      </c>
      <c r="H841" s="3">
        <f t="shared" si="35"/>
        <v>0.16999999999916326</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378778.52</v>
      </c>
      <c r="E843" s="2">
        <v>0</v>
      </c>
      <c r="F843" s="2">
        <v>0</v>
      </c>
      <c r="G843" s="3">
        <f t="shared" si="34"/>
        <v>637863.02768000006</v>
      </c>
      <c r="H843" s="3">
        <f t="shared" si="35"/>
        <v>0.47999999998137355</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19002.650000000001</v>
      </c>
      <c r="D844" s="2">
        <f>'PR-RAS'!E851</f>
        <v>29123.16</v>
      </c>
      <c r="E844" s="2">
        <v>0</v>
      </c>
      <c r="F844" s="2">
        <v>0</v>
      </c>
      <c r="G844" s="3">
        <f t="shared" si="34"/>
        <v>65120.881710000001</v>
      </c>
      <c r="H844" s="3">
        <f t="shared" si="35"/>
        <v>0.50999999999839929</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4697.1099999999997</v>
      </c>
      <c r="D846" s="2">
        <f>'PR-RAS'!E853</f>
        <v>4995.82</v>
      </c>
      <c r="E846" s="2">
        <v>0</v>
      </c>
      <c r="F846" s="2">
        <v>0</v>
      </c>
      <c r="G846" s="3">
        <f t="shared" si="34"/>
        <v>12411.99375</v>
      </c>
      <c r="H846" s="3">
        <f t="shared" si="35"/>
        <v>0.28999999999996362</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20395.47</v>
      </c>
      <c r="D848" s="2">
        <f>'PR-RAS'!E855</f>
        <v>38894.83</v>
      </c>
      <c r="E848" s="2">
        <v>0</v>
      </c>
      <c r="F848" s="2">
        <v>0</v>
      </c>
      <c r="G848" s="3">
        <f t="shared" si="34"/>
        <v>83162.805110000001</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1000</v>
      </c>
      <c r="E849" s="2">
        <v>0</v>
      </c>
      <c r="F849" s="2">
        <v>0</v>
      </c>
      <c r="G849" s="3">
        <f t="shared" si="34"/>
        <v>1696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56877.83</v>
      </c>
      <c r="D985" s="2">
        <f>'PR-RAS'!E992</f>
        <v>0</v>
      </c>
      <c r="E985" s="2">
        <v>0</v>
      </c>
      <c r="F985" s="2">
        <v>0</v>
      </c>
      <c r="G985" s="3">
        <f t="shared" si="34"/>
        <v>55967.784720000003</v>
      </c>
      <c r="H985" s="3">
        <f t="shared" si="35"/>
        <v>0.16999999999825377</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119494.75</v>
      </c>
      <c r="D989" s="2">
        <f>'PR-RAS'!E996</f>
        <v>0</v>
      </c>
      <c r="E989" s="2">
        <v>0</v>
      </c>
      <c r="F989" s="2">
        <v>0</v>
      </c>
      <c r="G989" s="3">
        <f t="shared" si="34"/>
        <v>118060.81299999999</v>
      </c>
      <c r="H989" s="3">
        <f t="shared" si="35"/>
        <v>0.25</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7535647.5000000009</v>
      </c>
      <c r="D1011" s="7">
        <f>BILANCA!E6</f>
        <v>9792200.1500000004</v>
      </c>
      <c r="E1011" s="7">
        <v>0</v>
      </c>
      <c r="F1011" s="7">
        <v>0</v>
      </c>
      <c r="G1011" s="8">
        <f t="shared" ref="G1011:G1306" si="38">B1011/1000*C1011+B1011/500*D1011</f>
        <v>27120.0478</v>
      </c>
      <c r="H1011" s="8">
        <f t="shared" si="35"/>
        <v>0.64999999944120646</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5775423.5100000007</v>
      </c>
      <c r="D1012" s="2">
        <f>BILANCA!E7</f>
        <v>7102491.0099999998</v>
      </c>
      <c r="E1012" s="2">
        <v>0</v>
      </c>
      <c r="F1012" s="2">
        <v>0</v>
      </c>
      <c r="G1012" s="3">
        <f t="shared" si="38"/>
        <v>39960.81106</v>
      </c>
      <c r="H1012" s="3">
        <f t="shared" si="35"/>
        <v>0.49999999906867743</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465498.16000000003</v>
      </c>
      <c r="D1013" s="2">
        <f>BILANCA!E8</f>
        <v>481330.21000000008</v>
      </c>
      <c r="E1013" s="2">
        <v>0</v>
      </c>
      <c r="F1013" s="2">
        <v>0</v>
      </c>
      <c r="G1013" s="3">
        <f t="shared" si="38"/>
        <v>4284.4757400000008</v>
      </c>
      <c r="H1013" s="3">
        <f t="shared" si="35"/>
        <v>0.37000000011175871</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432869.42</v>
      </c>
      <c r="D1014" s="2">
        <f>BILANCA!E9</f>
        <v>493964.43</v>
      </c>
      <c r="E1014" s="2">
        <v>0</v>
      </c>
      <c r="F1014" s="2">
        <v>0</v>
      </c>
      <c r="G1014" s="3">
        <f t="shared" si="38"/>
        <v>5683.1931199999999</v>
      </c>
      <c r="H1014" s="3">
        <f t="shared" si="35"/>
        <v>0.84999999997671694</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131752.64000000001</v>
      </c>
      <c r="D1015" s="2">
        <f>BILANCA!E10</f>
        <v>138195.10999999999</v>
      </c>
      <c r="E1015" s="2">
        <v>0</v>
      </c>
      <c r="F1015" s="2">
        <v>0</v>
      </c>
      <c r="G1015" s="3">
        <f t="shared" si="38"/>
        <v>2040.7143000000001</v>
      </c>
      <c r="H1015" s="3">
        <f t="shared" si="35"/>
        <v>0.46999999997206032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99123.9</v>
      </c>
      <c r="D1016" s="2">
        <f>BILANCA!E11</f>
        <v>150829.32999999999</v>
      </c>
      <c r="E1016" s="2">
        <v>0</v>
      </c>
      <c r="F1016" s="2">
        <v>0</v>
      </c>
      <c r="G1016" s="3">
        <f t="shared" si="38"/>
        <v>2404.6953599999997</v>
      </c>
      <c r="H1016" s="3">
        <f t="shared" si="35"/>
        <v>0.42999999999301508</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4582218.3500000006</v>
      </c>
      <c r="D1017" s="2">
        <f>BILANCA!E12</f>
        <v>5548774.3399999999</v>
      </c>
      <c r="E1017" s="2">
        <v>0</v>
      </c>
      <c r="F1017" s="2">
        <v>0</v>
      </c>
      <c r="G1017" s="3">
        <f t="shared" si="38"/>
        <v>109758.36921</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4081036.5999999996</v>
      </c>
      <c r="D1018" s="2">
        <f>BILANCA!E13</f>
        <v>4802540.43</v>
      </c>
      <c r="E1018" s="2">
        <v>0</v>
      </c>
      <c r="F1018" s="2">
        <v>0</v>
      </c>
      <c r="G1018" s="3">
        <f t="shared" si="38"/>
        <v>109488.93968</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1024318.07</v>
      </c>
      <c r="D1020" s="2">
        <f>BILANCA!E15</f>
        <v>1636283.66</v>
      </c>
      <c r="E1020" s="2">
        <v>0</v>
      </c>
      <c r="F1020" s="2">
        <v>0</v>
      </c>
      <c r="G1020" s="3">
        <f t="shared" si="38"/>
        <v>42968.853899999995</v>
      </c>
      <c r="H1020" s="3">
        <f t="shared" si="35"/>
        <v>0.41000000003259629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863011.97</v>
      </c>
      <c r="D1021" s="2">
        <f>BILANCA!E16</f>
        <v>1037856.79</v>
      </c>
      <c r="E1021" s="2">
        <v>0</v>
      </c>
      <c r="F1021" s="2">
        <v>0</v>
      </c>
      <c r="G1021" s="3">
        <f t="shared" si="38"/>
        <v>32325.981049999999</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4315667.3499999996</v>
      </c>
      <c r="D1022" s="2">
        <f>BILANCA!E17</f>
        <v>4531980.18</v>
      </c>
      <c r="E1022" s="2">
        <v>0</v>
      </c>
      <c r="F1022" s="2">
        <v>0</v>
      </c>
      <c r="G1022" s="3">
        <f t="shared" si="38"/>
        <v>160555.53252000001</v>
      </c>
      <c r="H1022" s="3">
        <f t="shared" si="35"/>
        <v>0.52999999932944775</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2121960.79</v>
      </c>
      <c r="D1023" s="2">
        <f>BILANCA!E18</f>
        <v>2403580.2000000002</v>
      </c>
      <c r="E1023" s="2">
        <v>0</v>
      </c>
      <c r="F1023" s="2">
        <v>0</v>
      </c>
      <c r="G1023" s="3">
        <f t="shared" si="38"/>
        <v>90078.575469999996</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315606.74</v>
      </c>
      <c r="D1024" s="2">
        <f>BILANCA!E19</f>
        <v>515133.26</v>
      </c>
      <c r="E1024" s="2">
        <v>0</v>
      </c>
      <c r="F1024" s="2">
        <v>0</v>
      </c>
      <c r="G1024" s="3">
        <f t="shared" si="38"/>
        <v>18842.225640000001</v>
      </c>
      <c r="H1024" s="3">
        <f t="shared" si="35"/>
        <v>0.52000000001862645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76495.88</v>
      </c>
      <c r="D1025" s="2">
        <f>BILANCA!E20</f>
        <v>136898.66</v>
      </c>
      <c r="E1025" s="2">
        <v>0</v>
      </c>
      <c r="F1025" s="2">
        <v>0</v>
      </c>
      <c r="G1025" s="3">
        <f t="shared" si="38"/>
        <v>5254.3979999999992</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21328.09</v>
      </c>
      <c r="D1026" s="2">
        <f>BILANCA!E21</f>
        <v>21628.09</v>
      </c>
      <c r="E1026" s="2">
        <v>0</v>
      </c>
      <c r="F1026" s="2">
        <v>0</v>
      </c>
      <c r="G1026" s="3">
        <f t="shared" si="38"/>
        <v>1033.3483200000001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20911.38</v>
      </c>
      <c r="D1027" s="2">
        <f>BILANCA!E22</f>
        <v>19961</v>
      </c>
      <c r="E1027" s="2">
        <v>0</v>
      </c>
      <c r="F1027" s="2">
        <v>0</v>
      </c>
      <c r="G1027" s="3">
        <f t="shared" si="38"/>
        <v>1034.1674600000001</v>
      </c>
      <c r="H1027" s="3">
        <f t="shared" si="35"/>
        <v>0.38000000000101863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5491.41</v>
      </c>
      <c r="D1029" s="2">
        <f>BILANCA!E24</f>
        <v>5491.41</v>
      </c>
      <c r="E1029" s="2">
        <v>0</v>
      </c>
      <c r="F1029" s="2">
        <v>0</v>
      </c>
      <c r="G1029" s="3">
        <f t="shared" si="38"/>
        <v>313.01036999999997</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12570.02</v>
      </c>
      <c r="D1030" s="2">
        <f>BILANCA!E25</f>
        <v>12570.02</v>
      </c>
      <c r="E1030" s="2">
        <v>0</v>
      </c>
      <c r="F1030" s="2">
        <v>0</v>
      </c>
      <c r="G1030" s="3">
        <f t="shared" si="38"/>
        <v>754.20120000000009</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1265132.29</v>
      </c>
      <c r="D1031" s="2">
        <f>BILANCA!E26</f>
        <v>1536738.28</v>
      </c>
      <c r="E1031" s="2">
        <v>0</v>
      </c>
      <c r="F1031" s="2">
        <v>0</v>
      </c>
      <c r="G1031" s="3">
        <f t="shared" si="38"/>
        <v>91110.785850000015</v>
      </c>
      <c r="H1031" s="3">
        <f t="shared" si="35"/>
        <v>0.57000000006519258</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1086322.33</v>
      </c>
      <c r="D1033" s="2">
        <f>BILANCA!E28</f>
        <v>1218154.2</v>
      </c>
      <c r="E1033" s="2">
        <v>0</v>
      </c>
      <c r="F1033" s="2">
        <v>0</v>
      </c>
      <c r="G1033" s="3">
        <f t="shared" si="38"/>
        <v>81020.506789999999</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7802.9900000000007</v>
      </c>
      <c r="D1034" s="2">
        <f>BILANCA!E29</f>
        <v>6425.9900000000007</v>
      </c>
      <c r="E1034" s="2">
        <v>0</v>
      </c>
      <c r="F1034" s="2">
        <v>0</v>
      </c>
      <c r="G1034" s="3">
        <f t="shared" si="38"/>
        <v>495.71928000000008</v>
      </c>
      <c r="H1034" s="3">
        <f t="shared" si="35"/>
        <v>1.9999999998617568E-2</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11548.37</v>
      </c>
      <c r="D1035" s="2">
        <f>BILANCA!E30</f>
        <v>11548.37</v>
      </c>
      <c r="E1035" s="2">
        <v>0</v>
      </c>
      <c r="F1035" s="2">
        <v>0</v>
      </c>
      <c r="G1035" s="3">
        <f t="shared" si="38"/>
        <v>866.12775000000011</v>
      </c>
      <c r="H1035" s="3">
        <f t="shared" si="35"/>
        <v>0.74000000000160071</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3745.38</v>
      </c>
      <c r="D1039" s="2">
        <f>BILANCA!E34</f>
        <v>5122.38</v>
      </c>
      <c r="E1039" s="2">
        <v>0</v>
      </c>
      <c r="F1039" s="2">
        <v>0</v>
      </c>
      <c r="G1039" s="3">
        <f t="shared" si="38"/>
        <v>405.71406000000002</v>
      </c>
      <c r="H1039" s="3">
        <f t="shared" si="35"/>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5308.91</v>
      </c>
      <c r="D1040" s="2">
        <f>BILANCA!E35</f>
        <v>5308.91</v>
      </c>
      <c r="E1040" s="2">
        <v>0</v>
      </c>
      <c r="F1040" s="2">
        <v>0</v>
      </c>
      <c r="G1040" s="3">
        <f t="shared" si="38"/>
        <v>477.80189999999993</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6636.14</v>
      </c>
      <c r="D1041" s="2">
        <f>BILANCA!E36</f>
        <v>6636.14</v>
      </c>
      <c r="E1041" s="2">
        <v>0</v>
      </c>
      <c r="F1041" s="2">
        <v>0</v>
      </c>
      <c r="G1041" s="3">
        <f t="shared" si="38"/>
        <v>617.16102000000001</v>
      </c>
      <c r="H1041" s="3">
        <f t="shared" si="35"/>
        <v>0.28000000000065484</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1327.23</v>
      </c>
      <c r="D1045" s="2">
        <f>BILANCA!E40</f>
        <v>1327.23</v>
      </c>
      <c r="E1045" s="2">
        <v>0</v>
      </c>
      <c r="F1045" s="2">
        <v>0</v>
      </c>
      <c r="G1045" s="3">
        <f t="shared" si="38"/>
        <v>139.35915</v>
      </c>
      <c r="H1045" s="3">
        <f t="shared" si="35"/>
        <v>0.46000000000003638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172463.11</v>
      </c>
      <c r="D1050" s="2">
        <f>BILANCA!E45</f>
        <v>219365.75</v>
      </c>
      <c r="E1050" s="2">
        <v>0</v>
      </c>
      <c r="F1050" s="2">
        <v>0</v>
      </c>
      <c r="G1050" s="3">
        <f t="shared" si="38"/>
        <v>24447.7844</v>
      </c>
      <c r="H1050" s="3">
        <f t="shared" si="35"/>
        <v>0.35999999998603016</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273131.36</v>
      </c>
      <c r="D1053" s="2">
        <f>BILANCA!E48</f>
        <v>292006.36</v>
      </c>
      <c r="E1053" s="2">
        <v>0</v>
      </c>
      <c r="F1053" s="2">
        <v>0</v>
      </c>
      <c r="G1053" s="3">
        <f t="shared" si="38"/>
        <v>36857.195439999996</v>
      </c>
      <c r="H1053" s="3">
        <f t="shared" si="35"/>
        <v>0.71999999997206032</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919144.09</v>
      </c>
      <c r="D1054" s="2">
        <f>BILANCA!E49</f>
        <v>978219.09</v>
      </c>
      <c r="E1054" s="2">
        <v>0</v>
      </c>
      <c r="F1054" s="2">
        <v>0</v>
      </c>
      <c r="G1054" s="3">
        <f t="shared" si="38"/>
        <v>126525.61987999998</v>
      </c>
      <c r="H1054" s="3">
        <f t="shared" si="35"/>
        <v>0.17999999993480742</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1019812.34</v>
      </c>
      <c r="D1055" s="2">
        <f>BILANCA!E50</f>
        <v>1050859.7</v>
      </c>
      <c r="E1055" s="2">
        <v>0</v>
      </c>
      <c r="F1055" s="2">
        <v>0</v>
      </c>
      <c r="G1055" s="3">
        <f t="shared" si="38"/>
        <v>140468.9283</v>
      </c>
      <c r="H1055" s="3">
        <f t="shared" si="35"/>
        <v>0.64000000001396984</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67.16</v>
      </c>
      <c r="D1058" s="2">
        <f>BILANCA!E53</f>
        <v>67.16</v>
      </c>
      <c r="E1058" s="2">
        <v>0</v>
      </c>
      <c r="F1058" s="2">
        <v>0</v>
      </c>
      <c r="G1058" s="3">
        <f t="shared" si="38"/>
        <v>9.6710399999999996</v>
      </c>
      <c r="H1058" s="3">
        <f t="shared" si="35"/>
        <v>0.31999999999999318</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31767.119999999999</v>
      </c>
      <c r="D1059" s="2">
        <f>BILANCA!E54</f>
        <v>30904.799999999999</v>
      </c>
      <c r="E1059" s="2">
        <v>0</v>
      </c>
      <c r="F1059" s="2">
        <v>0</v>
      </c>
      <c r="G1059" s="3">
        <f t="shared" si="38"/>
        <v>4585.2592800000002</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31834.28</v>
      </c>
      <c r="D1060" s="2">
        <f>BILANCA!E55</f>
        <v>30971.96</v>
      </c>
      <c r="E1060" s="2">
        <v>0</v>
      </c>
      <c r="F1060" s="2">
        <v>0</v>
      </c>
      <c r="G1060" s="3">
        <f t="shared" si="38"/>
        <v>4688.91</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727707.00000000012</v>
      </c>
      <c r="D1061" s="2">
        <f>BILANCA!E56</f>
        <v>1072386.46</v>
      </c>
      <c r="E1061" s="2">
        <v>0</v>
      </c>
      <c r="F1061" s="2">
        <v>0</v>
      </c>
      <c r="G1061" s="3">
        <f t="shared" si="38"/>
        <v>146496.47592</v>
      </c>
      <c r="H1061" s="3">
        <f t="shared" si="35"/>
        <v>0.46000000007916242</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615854.81000000006</v>
      </c>
      <c r="D1062" s="2">
        <f>BILANCA!E57</f>
        <v>960534.27</v>
      </c>
      <c r="E1062" s="2">
        <v>0</v>
      </c>
      <c r="F1062" s="2">
        <v>0</v>
      </c>
      <c r="G1062" s="3">
        <f t="shared" si="38"/>
        <v>131920.01420000001</v>
      </c>
      <c r="H1062" s="3">
        <f t="shared" si="35"/>
        <v>0.4599999999627471</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2842.81</v>
      </c>
      <c r="D1063" s="2">
        <f>BILANCA!E58</f>
        <v>2842.81</v>
      </c>
      <c r="E1063" s="2">
        <v>0</v>
      </c>
      <c r="F1063" s="2">
        <v>0</v>
      </c>
      <c r="G1063" s="3">
        <f t="shared" si="38"/>
        <v>452.00678999999997</v>
      </c>
      <c r="H1063" s="3">
        <f t="shared" si="35"/>
        <v>0.38000000000010914</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72479.25</v>
      </c>
      <c r="D1066" s="2">
        <f>BILANCA!E61</f>
        <v>72479.25</v>
      </c>
      <c r="E1066" s="2">
        <v>0</v>
      </c>
      <c r="F1066" s="2">
        <v>0</v>
      </c>
      <c r="G1066" s="3">
        <f t="shared" si="38"/>
        <v>12176.514000000001</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36530.129999999997</v>
      </c>
      <c r="D1067" s="2">
        <f>BILANCA!E62</f>
        <v>36530.129999999997</v>
      </c>
      <c r="E1067" s="2">
        <v>0</v>
      </c>
      <c r="F1067" s="2">
        <v>0</v>
      </c>
      <c r="G1067" s="3">
        <f t="shared" si="38"/>
        <v>6246.6522299999997</v>
      </c>
      <c r="H1067" s="3">
        <f t="shared" si="35"/>
        <v>0.25999999999476131</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1760223.99</v>
      </c>
      <c r="D1074" s="2">
        <f>BILANCA!E69</f>
        <v>2689709.1400000006</v>
      </c>
      <c r="E1074" s="2">
        <v>0</v>
      </c>
      <c r="F1074" s="2">
        <v>0</v>
      </c>
      <c r="G1074" s="3">
        <f t="shared" si="38"/>
        <v>456937.10528000013</v>
      </c>
      <c r="H1074" s="3">
        <f t="shared" si="35"/>
        <v>0.15000000060535967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138393.13</v>
      </c>
      <c r="D1075" s="2">
        <f>BILANCA!E70</f>
        <v>792039.38</v>
      </c>
      <c r="E1075" s="2">
        <v>0</v>
      </c>
      <c r="F1075" s="2">
        <v>0</v>
      </c>
      <c r="G1075" s="3">
        <f t="shared" si="38"/>
        <v>111960.67285000002</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130553.87</v>
      </c>
      <c r="D1076" s="2">
        <f>BILANCA!E71</f>
        <v>789267.65</v>
      </c>
      <c r="E1076" s="2">
        <v>0</v>
      </c>
      <c r="F1076" s="2">
        <v>0</v>
      </c>
      <c r="G1076" s="3">
        <f t="shared" si="38"/>
        <v>112799.88522000001</v>
      </c>
      <c r="H1076" s="3">
        <f t="shared" si="35"/>
        <v>0.47999999998137355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130553.87</v>
      </c>
      <c r="D1078" s="2">
        <f>BILANCA!E73</f>
        <v>789267.65</v>
      </c>
      <c r="E1078" s="2">
        <v>0</v>
      </c>
      <c r="F1078" s="2">
        <v>0</v>
      </c>
      <c r="G1078" s="3">
        <f t="shared" si="38"/>
        <v>116218.06356000001</v>
      </c>
      <c r="H1078" s="3">
        <f t="shared" si="35"/>
        <v>0.47999999998137355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7828.64</v>
      </c>
      <c r="D1085" s="2">
        <f>BILANCA!E80</f>
        <v>2761.11</v>
      </c>
      <c r="E1085" s="2">
        <v>0</v>
      </c>
      <c r="F1085" s="2">
        <v>0</v>
      </c>
      <c r="G1085" s="3">
        <f t="shared" si="38"/>
        <v>1001.3145</v>
      </c>
      <c r="H1085" s="3">
        <f t="shared" si="35"/>
        <v>0.46999999999979991</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10.62</v>
      </c>
      <c r="D1086" s="2">
        <f>BILANCA!E81</f>
        <v>10.62</v>
      </c>
      <c r="E1086" s="2">
        <v>0</v>
      </c>
      <c r="F1086" s="2">
        <v>0</v>
      </c>
      <c r="G1086" s="3">
        <f t="shared" si="38"/>
        <v>2.42136</v>
      </c>
      <c r="H1086" s="3">
        <f t="shared" si="35"/>
        <v>0.76000000000000156</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21025.72</v>
      </c>
      <c r="D1087" s="2">
        <f>BILANCA!E82</f>
        <v>27962.560000000001</v>
      </c>
      <c r="E1087" s="2">
        <v>0</v>
      </c>
      <c r="F1087" s="2">
        <v>0</v>
      </c>
      <c r="G1087" s="3">
        <f t="shared" si="38"/>
        <v>5925.21468</v>
      </c>
      <c r="H1087" s="3">
        <f t="shared" si="35"/>
        <v>0.71999999999752617</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16.079999999999998</v>
      </c>
      <c r="D1090" s="2">
        <f>BILANCA!E85</f>
        <v>0</v>
      </c>
      <c r="E1090" s="2">
        <v>0</v>
      </c>
      <c r="F1090" s="2">
        <v>0</v>
      </c>
      <c r="G1090" s="3">
        <f t="shared" si="38"/>
        <v>1.2864</v>
      </c>
      <c r="H1090" s="3">
        <f t="shared" si="35"/>
        <v>7.9999999999998295E-2</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21009.64</v>
      </c>
      <c r="D1092" s="2">
        <f>BILANCA!E87</f>
        <v>27962.560000000001</v>
      </c>
      <c r="E1092" s="2">
        <v>0</v>
      </c>
      <c r="F1092" s="2">
        <v>0</v>
      </c>
      <c r="G1092" s="3">
        <f t="shared" si="38"/>
        <v>6308.6503200000006</v>
      </c>
      <c r="H1092" s="3">
        <f t="shared" si="35"/>
        <v>0.7999999999992724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363076.51</v>
      </c>
      <c r="D1140" s="2">
        <f>BILANCA!E135</f>
        <v>364406.51</v>
      </c>
      <c r="E1140" s="2">
        <v>0</v>
      </c>
      <c r="F1140" s="2">
        <v>0</v>
      </c>
      <c r="G1140" s="3">
        <f t="shared" si="38"/>
        <v>141945.63890000002</v>
      </c>
      <c r="H1140" s="3">
        <f t="shared" si="41"/>
        <v>0.97999999998137355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363076.51</v>
      </c>
      <c r="D1141" s="2">
        <f>BILANCA!E136</f>
        <v>364406.51</v>
      </c>
      <c r="E1141" s="2">
        <v>0</v>
      </c>
      <c r="F1141" s="2">
        <v>0</v>
      </c>
      <c r="G1141" s="3">
        <f t="shared" si="38"/>
        <v>143037.52843000001</v>
      </c>
      <c r="H1141" s="3">
        <f t="shared" si="41"/>
        <v>0.97999999998137355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363076.51</v>
      </c>
      <c r="D1145" s="2">
        <f>BILANCA!E140</f>
        <v>364406.51</v>
      </c>
      <c r="E1145" s="2">
        <v>0</v>
      </c>
      <c r="F1145" s="2">
        <v>0</v>
      </c>
      <c r="G1145" s="3">
        <f t="shared" si="38"/>
        <v>147405.08655000001</v>
      </c>
      <c r="H1145" s="3">
        <f t="shared" si="41"/>
        <v>0.97999999998137355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1214559.78</v>
      </c>
      <c r="D1152" s="2">
        <f>BILANCA!E147</f>
        <v>1504003.9900000002</v>
      </c>
      <c r="E1152" s="2">
        <v>0</v>
      </c>
      <c r="F1152" s="2">
        <v>0</v>
      </c>
      <c r="G1152" s="3">
        <f t="shared" si="38"/>
        <v>599604.62192000006</v>
      </c>
      <c r="H1152" s="3">
        <f t="shared" si="41"/>
        <v>0.2299999997485429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566970.80000000005</v>
      </c>
      <c r="D1153" s="2">
        <f>BILANCA!E148</f>
        <v>912901.4</v>
      </c>
      <c r="E1153" s="2">
        <v>0</v>
      </c>
      <c r="F1153" s="2">
        <v>0</v>
      </c>
      <c r="G1153" s="3">
        <f t="shared" si="38"/>
        <v>342166.62479999999</v>
      </c>
      <c r="H1153" s="3">
        <f t="shared" si="41"/>
        <v>0.59999999997671694</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515657.77</v>
      </c>
      <c r="D1164" s="2">
        <f>BILANCA!E159</f>
        <v>109995.58</v>
      </c>
      <c r="E1164" s="2">
        <v>0</v>
      </c>
      <c r="F1164" s="2">
        <v>0</v>
      </c>
      <c r="G1164" s="3">
        <f t="shared" si="38"/>
        <v>113289.93521999998</v>
      </c>
      <c r="H1164" s="3">
        <f t="shared" si="41"/>
        <v>0.64999999997962732</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458691.78</v>
      </c>
      <c r="D1165" s="2">
        <f>BILANCA!E160</f>
        <v>685608</v>
      </c>
      <c r="E1165" s="2">
        <v>0</v>
      </c>
      <c r="F1165" s="2">
        <v>0</v>
      </c>
      <c r="G1165" s="3">
        <f t="shared" si="38"/>
        <v>283635.7059</v>
      </c>
      <c r="H1165" s="3">
        <f t="shared" si="41"/>
        <v>0.21999999997206032</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5170.42</v>
      </c>
      <c r="D1168" s="2">
        <f>BILANCA!E163</f>
        <v>3548.18</v>
      </c>
      <c r="E1168" s="2">
        <v>0</v>
      </c>
      <c r="F1168" s="2">
        <v>0</v>
      </c>
      <c r="G1168" s="3">
        <f t="shared" si="38"/>
        <v>1938.1512400000001</v>
      </c>
      <c r="H1168" s="3">
        <f t="shared" si="41"/>
        <v>0.59999999999990905</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331930.99</v>
      </c>
      <c r="D1169" s="2">
        <f>BILANCA!E164</f>
        <v>208049.17</v>
      </c>
      <c r="E1169" s="2">
        <v>0</v>
      </c>
      <c r="F1169" s="2">
        <v>0</v>
      </c>
      <c r="G1169" s="3">
        <f t="shared" si="38"/>
        <v>118936.66347</v>
      </c>
      <c r="H1169" s="3">
        <f t="shared" si="41"/>
        <v>0.18000000002211891</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1296.7</v>
      </c>
      <c r="D1170" s="2">
        <f>BILANCA!E165</f>
        <v>1296.7</v>
      </c>
      <c r="E1170" s="2">
        <v>0</v>
      </c>
      <c r="F1170" s="2">
        <v>0</v>
      </c>
      <c r="G1170" s="3">
        <f t="shared" si="38"/>
        <v>622.41600000000005</v>
      </c>
      <c r="H1170" s="3">
        <f t="shared" si="41"/>
        <v>0.59999999999990905</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1296.7</v>
      </c>
      <c r="D1172" s="2">
        <f>BILANCA!E167</f>
        <v>1296.7</v>
      </c>
      <c r="E1172" s="2">
        <v>0</v>
      </c>
      <c r="F1172" s="2">
        <v>0</v>
      </c>
      <c r="G1172" s="3">
        <f t="shared" si="38"/>
        <v>630.19620000000009</v>
      </c>
      <c r="H1172" s="3">
        <f t="shared" si="41"/>
        <v>0.59999999999990905</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21872.15</v>
      </c>
      <c r="D1176" s="2">
        <f>BILANCA!E171</f>
        <v>0</v>
      </c>
      <c r="E1176" s="2">
        <v>0</v>
      </c>
      <c r="F1176" s="2">
        <v>0</v>
      </c>
      <c r="G1176" s="3">
        <f t="shared" si="38"/>
        <v>3630.7769000000003</v>
      </c>
      <c r="H1176" s="3">
        <f t="shared" si="41"/>
        <v>0.15000000000145519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21872.15</v>
      </c>
      <c r="D1179" s="2">
        <f>BILANCA!E174</f>
        <v>0</v>
      </c>
      <c r="E1179" s="2">
        <v>0</v>
      </c>
      <c r="F1179" s="2">
        <v>0</v>
      </c>
      <c r="G1179" s="3">
        <f t="shared" si="38"/>
        <v>3696.3933500000003</v>
      </c>
      <c r="H1179" s="3">
        <f t="shared" si="41"/>
        <v>0.15000000000145519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7535647.5000000009</v>
      </c>
      <c r="D1180" s="2">
        <f>BILANCA!E176</f>
        <v>9792200.1500000004</v>
      </c>
      <c r="E1180" s="2">
        <v>0</v>
      </c>
      <c r="F1180" s="2">
        <v>0</v>
      </c>
      <c r="G1180" s="3">
        <f t="shared" si="38"/>
        <v>4610408.1260000002</v>
      </c>
      <c r="H1180" s="3">
        <f t="shared" si="41"/>
        <v>0.64999999944120646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1025175.72</v>
      </c>
      <c r="D1181" s="2">
        <f>BILANCA!E177</f>
        <v>695031.38</v>
      </c>
      <c r="E1181" s="2">
        <v>0</v>
      </c>
      <c r="F1181" s="2">
        <v>0</v>
      </c>
      <c r="G1181" s="3">
        <f t="shared" si="38"/>
        <v>413005.78008000006</v>
      </c>
      <c r="H1181" s="3">
        <f t="shared" si="41"/>
        <v>0.66000000003259629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659324.73</v>
      </c>
      <c r="D1182" s="2">
        <f>BILANCA!E178</f>
        <v>491430.6399999999</v>
      </c>
      <c r="E1182" s="2">
        <v>0</v>
      </c>
      <c r="F1182" s="2">
        <v>0</v>
      </c>
      <c r="G1182" s="3">
        <f t="shared" si="38"/>
        <v>282455.99371999991</v>
      </c>
      <c r="H1182" s="3">
        <f t="shared" si="41"/>
        <v>0.63000000012107193</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39731.050000000003</v>
      </c>
      <c r="D1183" s="2">
        <f>BILANCA!E179</f>
        <v>64585.88</v>
      </c>
      <c r="E1183" s="2">
        <v>0</v>
      </c>
      <c r="F1183" s="2">
        <v>0</v>
      </c>
      <c r="G1183" s="3">
        <f t="shared" si="38"/>
        <v>29220.186129999998</v>
      </c>
      <c r="H1183" s="3">
        <f t="shared" si="41"/>
        <v>0.17000000000552973</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309603.5</v>
      </c>
      <c r="D1184" s="2">
        <f>BILANCA!E180</f>
        <v>375667.74</v>
      </c>
      <c r="E1184" s="2">
        <v>0</v>
      </c>
      <c r="F1184" s="2">
        <v>0</v>
      </c>
      <c r="G1184" s="3">
        <f t="shared" si="38"/>
        <v>184603.38251999998</v>
      </c>
      <c r="H1184" s="3">
        <f t="shared" si="41"/>
        <v>0.76000000000931323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1083.7</v>
      </c>
      <c r="D1185" s="2">
        <f>BILANCA!E181</f>
        <v>1025.8499999999999</v>
      </c>
      <c r="E1185" s="2">
        <v>0</v>
      </c>
      <c r="F1185" s="2">
        <v>0</v>
      </c>
      <c r="G1185" s="3">
        <f t="shared" si="38"/>
        <v>548.69499999999994</v>
      </c>
      <c r="H1185" s="3">
        <f t="shared" si="41"/>
        <v>0.45000000000004547</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18.16</v>
      </c>
      <c r="D1187" s="2">
        <f>BILANCA!E183</f>
        <v>0</v>
      </c>
      <c r="E1187" s="2">
        <v>0</v>
      </c>
      <c r="F1187" s="2">
        <v>0</v>
      </c>
      <c r="G1187" s="3">
        <f t="shared" si="38"/>
        <v>3.2143199999999998</v>
      </c>
      <c r="H1187" s="3">
        <f t="shared" si="41"/>
        <v>0.16000000000000014</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1065.54</v>
      </c>
      <c r="D1188" s="2">
        <f>BILANCA!E184</f>
        <v>1025.8499999999999</v>
      </c>
      <c r="E1188" s="2">
        <v>0</v>
      </c>
      <c r="F1188" s="2">
        <v>0</v>
      </c>
      <c r="G1188" s="3">
        <f t="shared" si="38"/>
        <v>554.86871999999994</v>
      </c>
      <c r="H1188" s="3">
        <f t="shared" si="41"/>
        <v>0.61000000000012733</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663.61</v>
      </c>
      <c r="E1189" s="2">
        <v>0</v>
      </c>
      <c r="F1189" s="2">
        <v>0</v>
      </c>
      <c r="G1189" s="3">
        <f t="shared" si="38"/>
        <v>237.57237999999998</v>
      </c>
      <c r="H1189" s="3">
        <f t="shared" si="41"/>
        <v>0.38999999999998636</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8201.7199999999993</v>
      </c>
      <c r="E1190" s="2">
        <v>0</v>
      </c>
      <c r="F1190" s="2">
        <v>0</v>
      </c>
      <c r="G1190" s="3">
        <f>B1190/1000*C1190+B1190/500*D1190</f>
        <v>2952.6191999999996</v>
      </c>
      <c r="H1190" s="3">
        <f>ABS(C1190-ROUND(C1190,0))+ABS(D1190-ROUND(D1190,0))</f>
        <v>0.28000000000065484</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8201.7199999999993</v>
      </c>
      <c r="E1193" s="2">
        <v>0</v>
      </c>
      <c r="F1193" s="2">
        <v>0</v>
      </c>
      <c r="G1193" s="3">
        <f t="shared" si="42"/>
        <v>3001.8295199999998</v>
      </c>
      <c r="H1193" s="3">
        <f t="shared" si="43"/>
        <v>0.28000000000065484</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17327.89</v>
      </c>
      <c r="D1198" s="2">
        <f>BILANCA!E194</f>
        <v>23132.02</v>
      </c>
      <c r="E1198" s="2">
        <v>0</v>
      </c>
      <c r="F1198" s="2">
        <v>0</v>
      </c>
      <c r="G1198" s="3">
        <f t="shared" si="38"/>
        <v>11955.28284</v>
      </c>
      <c r="H1198" s="3">
        <f t="shared" si="41"/>
        <v>0.13000000000101863</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291578.59000000003</v>
      </c>
      <c r="D1200" s="2">
        <f>BILANCA!E196</f>
        <v>18153.82</v>
      </c>
      <c r="E1200" s="2">
        <v>0</v>
      </c>
      <c r="F1200" s="2">
        <v>0</v>
      </c>
      <c r="G1200" s="3">
        <f t="shared" si="38"/>
        <v>62298.383700000006</v>
      </c>
      <c r="H1200" s="3">
        <f t="shared" si="41"/>
        <v>0.58999999997467967</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365850.99</v>
      </c>
      <c r="D1201" s="2">
        <f>BILANCA!E197</f>
        <v>151527.83000000002</v>
      </c>
      <c r="E1201" s="2">
        <v>0</v>
      </c>
      <c r="F1201" s="2">
        <v>0</v>
      </c>
      <c r="G1201" s="3">
        <f t="shared" si="38"/>
        <v>127761.17015000002</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5736.34</v>
      </c>
      <c r="E1202" s="2">
        <v>0</v>
      </c>
      <c r="F1202" s="2">
        <v>0</v>
      </c>
      <c r="G1202" s="3">
        <f t="shared" ref="G1202:G1206" si="44">B1202/1000*C1202+B1202/500*D1202</f>
        <v>2202.7545600000003</v>
      </c>
      <c r="H1202" s="3">
        <f t="shared" ref="H1202:H1206" si="45">ABS(C1202-ROUND(C1202,0))+ABS(D1202-ROUND(D1202,0))</f>
        <v>0.34000000000014552</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200212.63</v>
      </c>
      <c r="D1203" s="2">
        <f>BILANCA!E199</f>
        <v>60842.74</v>
      </c>
      <c r="E1203" s="2">
        <v>0</v>
      </c>
      <c r="F1203" s="2">
        <v>0</v>
      </c>
      <c r="G1203" s="3">
        <f t="shared" si="44"/>
        <v>62126.335229999997</v>
      </c>
      <c r="H1203" s="3">
        <f t="shared" si="45"/>
        <v>0.62999999999738066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165638.35999999999</v>
      </c>
      <c r="D1206" s="2">
        <f>BILANCA!E202</f>
        <v>84948.75</v>
      </c>
      <c r="E1206" s="2">
        <v>0</v>
      </c>
      <c r="F1206" s="2">
        <v>0</v>
      </c>
      <c r="G1206" s="3">
        <f t="shared" si="44"/>
        <v>65765.028560000006</v>
      </c>
      <c r="H1206" s="3">
        <f t="shared" si="45"/>
        <v>0.60999999998603016</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52072.91</v>
      </c>
      <c r="E1251" s="2">
        <v>0</v>
      </c>
      <c r="F1251" s="2">
        <v>0</v>
      </c>
      <c r="G1251" s="3">
        <f>B1251/1000*C1251+B1251/500*D1251</f>
        <v>25099.142620000002</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6510471.7800000012</v>
      </c>
      <c r="D1255" s="2">
        <f>BILANCA!E251</f>
        <v>9097168.7699999996</v>
      </c>
      <c r="E1255" s="2">
        <v>0</v>
      </c>
      <c r="F1255" s="2">
        <v>0</v>
      </c>
      <c r="G1255" s="3">
        <f t="shared" si="38"/>
        <v>6052678.2834000001</v>
      </c>
      <c r="H1255" s="3">
        <f t="shared" si="41"/>
        <v>0.44999999925494194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6135846.8700000001</v>
      </c>
      <c r="D1256" s="2">
        <f>BILANCA!E252</f>
        <v>7462914.3700000001</v>
      </c>
      <c r="E1256" s="2">
        <v>0</v>
      </c>
      <c r="F1256" s="2">
        <v>0</v>
      </c>
      <c r="G1256" s="3">
        <f t="shared" si="38"/>
        <v>5181172.2000599997</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6146356.7999999998</v>
      </c>
      <c r="D1257" s="2">
        <f>BILANCA!E253</f>
        <v>7473424.2999999998</v>
      </c>
      <c r="E1257" s="2">
        <v>0</v>
      </c>
      <c r="F1257" s="2">
        <v>0</v>
      </c>
      <c r="G1257" s="3">
        <f t="shared" si="38"/>
        <v>5210021.7337999996</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10509.93</v>
      </c>
      <c r="D1258" s="2">
        <f>BILANCA!E254</f>
        <v>10509.93</v>
      </c>
      <c r="E1258" s="2">
        <v>0</v>
      </c>
      <c r="F1258" s="2">
        <v>0</v>
      </c>
      <c r="G1258" s="3">
        <f t="shared" si="38"/>
        <v>7819.387920000001</v>
      </c>
      <c r="H1258" s="3">
        <f t="shared" si="41"/>
        <v>0.13999999999941792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-841231.56999999983</v>
      </c>
      <c r="D1259" s="2">
        <f>BILANCA!E255</f>
        <v>128953.70999999996</v>
      </c>
      <c r="E1259" s="2">
        <v>0</v>
      </c>
      <c r="F1259" s="2">
        <v>0</v>
      </c>
      <c r="G1259" s="3">
        <f t="shared" si="38"/>
        <v>-145247.71334999998</v>
      </c>
      <c r="H1259" s="3">
        <f t="shared" si="41"/>
        <v>0.72000000020489097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2144874.9700000002</v>
      </c>
      <c r="D1260" s="2">
        <f>BILANCA!E256</f>
        <v>4639414.46</v>
      </c>
      <c r="E1260" s="2">
        <v>0</v>
      </c>
      <c r="F1260" s="2">
        <v>0</v>
      </c>
      <c r="G1260" s="3">
        <f t="shared" si="38"/>
        <v>2855925.9725000001</v>
      </c>
      <c r="H1260" s="3">
        <f t="shared" si="41"/>
        <v>0.48999999975785613</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2144874.9700000002</v>
      </c>
      <c r="D1261" s="2">
        <f>BILANCA!E257</f>
        <v>4639414.46</v>
      </c>
      <c r="E1261" s="2">
        <v>0</v>
      </c>
      <c r="F1261" s="2">
        <v>0</v>
      </c>
      <c r="G1261" s="3">
        <f t="shared" si="38"/>
        <v>2867349.6763900002</v>
      </c>
      <c r="H1261" s="3">
        <f t="shared" si="41"/>
        <v>0.48999999975785613</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2986106.54</v>
      </c>
      <c r="D1264" s="2">
        <f>BILANCA!E260</f>
        <v>4510460.75</v>
      </c>
      <c r="E1264" s="2">
        <v>0</v>
      </c>
      <c r="F1264" s="2">
        <v>0</v>
      </c>
      <c r="G1264" s="3">
        <f t="shared" si="38"/>
        <v>3049785.1221600003</v>
      </c>
      <c r="H1264" s="3">
        <f t="shared" si="41"/>
        <v>0.7099999999627471</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2760100.49</v>
      </c>
      <c r="D1266" s="2">
        <f>BILANCA!E262</f>
        <v>4284454.7</v>
      </c>
      <c r="E1266" s="2">
        <v>0</v>
      </c>
      <c r="F1266" s="2">
        <v>0</v>
      </c>
      <c r="G1266" s="3">
        <f t="shared" si="38"/>
        <v>2900226.5318400003</v>
      </c>
      <c r="H1266" s="3">
        <f t="shared" si="41"/>
        <v>0.7900000000372529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226006.05</v>
      </c>
      <c r="D1267" s="2">
        <f>BILANCA!E263</f>
        <v>226006.05</v>
      </c>
      <c r="E1267" s="2">
        <v>0</v>
      </c>
      <c r="F1267" s="2">
        <v>0</v>
      </c>
      <c r="G1267" s="3">
        <f t="shared" si="38"/>
        <v>174250.66454999999</v>
      </c>
      <c r="H1267" s="3">
        <f t="shared" si="41"/>
        <v>9.9999999976716936E-2</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1214559.78</v>
      </c>
      <c r="D1278" s="2">
        <f>BILANCA!E274</f>
        <v>1504003.99</v>
      </c>
      <c r="E1278" s="2">
        <v>0</v>
      </c>
      <c r="F1278" s="2">
        <v>0</v>
      </c>
      <c r="G1278" s="3">
        <f t="shared" si="38"/>
        <v>1131648.15968</v>
      </c>
      <c r="H1278" s="3">
        <f t="shared" si="41"/>
        <v>0.22999999998137355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428838.86</v>
      </c>
      <c r="D1279" s="2">
        <f>BILANCA!E275</f>
        <v>857253.62</v>
      </c>
      <c r="E1279" s="2">
        <v>0</v>
      </c>
      <c r="F1279" s="2">
        <v>0</v>
      </c>
      <c r="G1279" s="3">
        <f t="shared" ref="G1279:G1294" si="48">B1279/1000*C1279+B1279/500*D1279</f>
        <v>576560.10089999996</v>
      </c>
      <c r="H1279" s="3">
        <f t="shared" ref="H1279:H1294" si="49">ABS(C1279-ROUND(C1279,0))+ABS(D1279-ROUND(D1279,0))</f>
        <v>0.52000000001862645</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496493.61</v>
      </c>
      <c r="D1290" s="2">
        <f>BILANCA!E286</f>
        <v>89794.69</v>
      </c>
      <c r="E1290" s="2">
        <v>0</v>
      </c>
      <c r="F1290" s="2">
        <v>0</v>
      </c>
      <c r="G1290" s="3">
        <f t="shared" si="48"/>
        <v>189303.2372</v>
      </c>
      <c r="H1290" s="3">
        <f t="shared" si="49"/>
        <v>0.70000000001164153</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284056.89</v>
      </c>
      <c r="D1291" s="2">
        <f>BILANCA!E287</f>
        <v>553407.5</v>
      </c>
      <c r="E1291" s="2">
        <v>0</v>
      </c>
      <c r="F1291" s="2">
        <v>0</v>
      </c>
      <c r="G1291" s="3">
        <f t="shared" si="48"/>
        <v>390835.00109000003</v>
      </c>
      <c r="H1291" s="3">
        <f t="shared" si="49"/>
        <v>0.60999999998603016</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5170.42</v>
      </c>
      <c r="D1294" s="2">
        <f>BILANCA!E290</f>
        <v>3548.18</v>
      </c>
      <c r="E1294" s="2">
        <v>0</v>
      </c>
      <c r="F1294" s="2">
        <v>0</v>
      </c>
      <c r="G1294" s="3">
        <f t="shared" si="48"/>
        <v>3483.7655199999999</v>
      </c>
      <c r="H1294" s="3">
        <f t="shared" si="49"/>
        <v>0.59999999999990905</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1296.7</v>
      </c>
      <c r="D1295" s="2">
        <f>BILANCA!E291</f>
        <v>1296.7</v>
      </c>
      <c r="E1295" s="2">
        <v>0</v>
      </c>
      <c r="F1295" s="2">
        <v>0</v>
      </c>
      <c r="G1295" s="3">
        <f t="shared" si="38"/>
        <v>1108.6785</v>
      </c>
      <c r="H1295" s="3">
        <f t="shared" si="41"/>
        <v>0.59999999999990905</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1296.7</v>
      </c>
      <c r="D1297" s="2">
        <f>BILANCA!E293</f>
        <v>1296.7</v>
      </c>
      <c r="E1297" s="2">
        <v>0</v>
      </c>
      <c r="F1297" s="2">
        <v>0</v>
      </c>
      <c r="G1297" s="3">
        <f t="shared" si="50"/>
        <v>1116.4586999999999</v>
      </c>
      <c r="H1297" s="3">
        <f t="shared" si="51"/>
        <v>0.59999999999990905</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3329752.76</v>
      </c>
      <c r="D1301" s="2">
        <f>BILANCA!E297</f>
        <v>5929267.0300000003</v>
      </c>
      <c r="E1301" s="2">
        <v>0</v>
      </c>
      <c r="F1301" s="2">
        <v>0</v>
      </c>
      <c r="G1301" s="3">
        <f t="shared" si="38"/>
        <v>4419791.4646199998</v>
      </c>
      <c r="H1301" s="3">
        <f t="shared" si="41"/>
        <v>0.27000000048428774</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3329752.76</v>
      </c>
      <c r="D1302" s="2">
        <f>BILANCA!E298</f>
        <v>5929267.0300000003</v>
      </c>
      <c r="E1302" s="2">
        <v>0</v>
      </c>
      <c r="F1302" s="2">
        <v>0</v>
      </c>
      <c r="G1302" s="3">
        <f t="shared" si="38"/>
        <v>4434979.7514399998</v>
      </c>
      <c r="H1302" s="3">
        <f t="shared" si="41"/>
        <v>0.27000000048428774</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984229.45</v>
      </c>
      <c r="D1305" s="2">
        <f>BILANCA!E302</f>
        <v>1098027.03</v>
      </c>
      <c r="E1305" s="2">
        <v>0</v>
      </c>
      <c r="F1305" s="2">
        <v>0</v>
      </c>
      <c r="G1305" s="3">
        <f t="shared" si="38"/>
        <v>938183.63544999994</v>
      </c>
      <c r="H1305" s="3">
        <f t="shared" si="41"/>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562261.31999999995</v>
      </c>
      <c r="D1306" s="2">
        <f>BILANCA!E303</f>
        <v>614026.13</v>
      </c>
      <c r="E1306" s="2">
        <v>0</v>
      </c>
      <c r="F1306" s="2">
        <v>0</v>
      </c>
      <c r="G1306" s="3">
        <f t="shared" si="38"/>
        <v>529932.81967999996</v>
      </c>
      <c r="H1306" s="3">
        <f t="shared" si="41"/>
        <v>0.44999999995343387</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1296.7</v>
      </c>
      <c r="D1308" s="2">
        <f>BILANCA!E305</f>
        <v>1296.7</v>
      </c>
      <c r="E1308" s="2">
        <v>0</v>
      </c>
      <c r="F1308" s="2">
        <v>0</v>
      </c>
      <c r="G1308" s="3">
        <f t="shared" ref="G1308:G1581" si="52">B1308/1000*C1308+B1308/500*D1308</f>
        <v>1159.2498000000001</v>
      </c>
      <c r="H1308" s="3">
        <f t="shared" si="41"/>
        <v>0.59999999999990905</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628.53</v>
      </c>
      <c r="D1311" s="2">
        <f>BILANCA!E308</f>
        <v>2529.59</v>
      </c>
      <c r="E1311" s="2">
        <v>0</v>
      </c>
      <c r="F1311" s="2">
        <v>0</v>
      </c>
      <c r="G1311" s="3">
        <f t="shared" si="52"/>
        <v>1712.00071</v>
      </c>
      <c r="H1311" s="3">
        <f t="shared" si="41"/>
        <v>0.87999999999988177</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4253.4799999999996</v>
      </c>
      <c r="D1312" s="2">
        <f>BILANCA!E309</f>
        <v>4253.4799999999996</v>
      </c>
      <c r="E1312" s="2">
        <v>0</v>
      </c>
      <c r="F1312" s="2">
        <v>0</v>
      </c>
      <c r="G1312" s="3">
        <f t="shared" si="52"/>
        <v>3853.6528799999996</v>
      </c>
      <c r="H1312" s="3">
        <f t="shared" si="41"/>
        <v>0.95999999999912689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16127.63</v>
      </c>
      <c r="D1314" s="2">
        <f>BILANCA!E311</f>
        <v>21179.49</v>
      </c>
      <c r="E1314" s="2">
        <v>0</v>
      </c>
      <c r="F1314" s="2">
        <v>0</v>
      </c>
      <c r="G1314" s="3">
        <f t="shared" si="52"/>
        <v>17779.92944</v>
      </c>
      <c r="H1314" s="3">
        <f t="shared" si="41"/>
        <v>0.86000000000240107</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261799.97</v>
      </c>
      <c r="D1339" s="2">
        <f>BILANCA!E336</f>
        <v>275082.96999999997</v>
      </c>
      <c r="E1339" s="2">
        <v>0</v>
      </c>
      <c r="F1339" s="2">
        <v>0</v>
      </c>
      <c r="G1339" s="3">
        <f t="shared" si="52"/>
        <v>267136.78438999999</v>
      </c>
      <c r="H1339" s="3">
        <f t="shared" si="41"/>
        <v>6.0000000026775524E-2</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397524.76</v>
      </c>
      <c r="D1340" s="2">
        <f>BILANCA!E337</f>
        <v>216347.67</v>
      </c>
      <c r="E1340" s="2">
        <v>0</v>
      </c>
      <c r="F1340" s="2">
        <v>0</v>
      </c>
      <c r="G1340" s="3">
        <f t="shared" si="52"/>
        <v>273972.63300000003</v>
      </c>
      <c r="H1340" s="3">
        <f t="shared" si="41"/>
        <v>0.56999999997788109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244126.53</v>
      </c>
      <c r="D1341" s="2">
        <f>BILANCA!E338</f>
        <v>38464.050000000003</v>
      </c>
      <c r="E1341" s="2">
        <v>0</v>
      </c>
      <c r="F1341" s="2">
        <v>0</v>
      </c>
      <c r="G1341" s="3">
        <f t="shared" si="52"/>
        <v>106269.08253000001</v>
      </c>
      <c r="H1341" s="3">
        <f t="shared" si="41"/>
        <v>0.52000000000407454</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121724.46</v>
      </c>
      <c r="D1342" s="2">
        <f>BILANCA!E339</f>
        <v>113063.78</v>
      </c>
      <c r="E1342" s="2">
        <v>0</v>
      </c>
      <c r="F1342" s="2">
        <v>0</v>
      </c>
      <c r="G1342" s="3">
        <f t="shared" si="52"/>
        <v>115486.87064000001</v>
      </c>
      <c r="H1342" s="3">
        <f t="shared" si="41"/>
        <v>0.680000000007567</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209.97</v>
      </c>
      <c r="D1347" s="2">
        <f>BILANCA!E344</f>
        <v>16241.62</v>
      </c>
      <c r="E1347" s="2">
        <v>0</v>
      </c>
      <c r="F1347" s="2">
        <v>0</v>
      </c>
      <c r="G1347" s="3">
        <f t="shared" si="52"/>
        <v>11017.611770000001</v>
      </c>
      <c r="H1347" s="3">
        <f t="shared" si="41"/>
        <v>0.40999999999920078</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51766.61</v>
      </c>
      <c r="E1370" s="2">
        <v>0</v>
      </c>
      <c r="F1370" s="2">
        <v>0</v>
      </c>
      <c r="G1370" s="3">
        <f t="shared" si="57"/>
        <v>37271.959199999998</v>
      </c>
      <c r="H1370" s="3">
        <f t="shared" si="58"/>
        <v>0.38999999999941792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306.3</v>
      </c>
      <c r="E1371" s="2">
        <v>0</v>
      </c>
      <c r="F1371" s="2">
        <v>0</v>
      </c>
      <c r="G1371" s="3">
        <f t="shared" si="57"/>
        <v>221.14859999999999</v>
      </c>
      <c r="H1371" s="3">
        <f t="shared" si="58"/>
        <v>0.30000000000001137</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1522359.38</v>
      </c>
      <c r="D1390" s="2">
        <f>BILANCA!E387</f>
        <v>1576097.19</v>
      </c>
      <c r="E1390" s="2">
        <v>0</v>
      </c>
      <c r="F1390" s="2">
        <v>0</v>
      </c>
      <c r="G1390" s="3">
        <f t="shared" ref="G1390:G1399" si="61">B1390/1000*C1390+B1390/500*D1390</f>
        <v>1776330.4287999999</v>
      </c>
      <c r="H1390" s="3">
        <f t="shared" ref="H1390:H1399" si="62">ABS(C1390-ROUND(C1390,0))+ABS(D1390-ROUND(D1390,0))</f>
        <v>0.56999999983236194</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1807393.38</v>
      </c>
      <c r="D1394" s="2">
        <f>BILANCA!E391</f>
        <v>2617380.15</v>
      </c>
      <c r="E1394" s="2">
        <v>0</v>
      </c>
      <c r="F1394" s="2">
        <v>0</v>
      </c>
      <c r="G1394" s="3">
        <f t="shared" si="61"/>
        <v>2704187.0131199998</v>
      </c>
      <c r="H1394" s="3">
        <f t="shared" si="62"/>
        <v>0.52999999979510903</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1735789.69</v>
      </c>
      <c r="E1395" s="2">
        <v>0</v>
      </c>
      <c r="F1395" s="2">
        <v>0</v>
      </c>
      <c r="G1395" s="3">
        <f t="shared" si="61"/>
        <v>1336558.0612999999</v>
      </c>
      <c r="H1395" s="3">
        <f t="shared" si="62"/>
        <v>0.31000000005587935</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826829.69000000006</v>
      </c>
      <c r="D1401" s="7">
        <f>'RAS-funkcijski'!E5</f>
        <v>1241999.3799999999</v>
      </c>
      <c r="E1401" s="7">
        <v>0</v>
      </c>
      <c r="F1401" s="7">
        <v>0</v>
      </c>
      <c r="G1401" s="8">
        <f t="shared" si="52"/>
        <v>3310.82845</v>
      </c>
      <c r="H1401" s="8">
        <f t="shared" si="41"/>
        <v>0.68999999982770532</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792302.27</v>
      </c>
      <c r="D1402" s="2">
        <f>'RAS-funkcijski'!E6</f>
        <v>1189785.49</v>
      </c>
      <c r="E1402" s="2">
        <v>0</v>
      </c>
      <c r="F1402" s="2">
        <v>0</v>
      </c>
      <c r="G1402" s="3">
        <f t="shared" si="52"/>
        <v>6343.7465000000002</v>
      </c>
      <c r="H1402" s="3">
        <f t="shared" si="41"/>
        <v>0.76000000000931323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710535.76</v>
      </c>
      <c r="D1403" s="2">
        <f>'RAS-funkcijski'!E7</f>
        <v>971903</v>
      </c>
      <c r="E1403" s="2">
        <v>0</v>
      </c>
      <c r="F1403" s="2">
        <v>0</v>
      </c>
      <c r="G1403" s="3">
        <f t="shared" si="52"/>
        <v>7963.0252800000007</v>
      </c>
      <c r="H1403" s="3">
        <f t="shared" si="41"/>
        <v>0.23999999999068677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81766.509999999995</v>
      </c>
      <c r="D1404" s="2">
        <f>'RAS-funkcijski'!E8</f>
        <v>217882.49</v>
      </c>
      <c r="E1404" s="2">
        <v>0</v>
      </c>
      <c r="F1404" s="2">
        <v>0</v>
      </c>
      <c r="G1404" s="3">
        <f t="shared" si="52"/>
        <v>2070.1259599999998</v>
      </c>
      <c r="H1404" s="3">
        <f t="shared" si="41"/>
        <v>0.97999999999592546</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16749.54</v>
      </c>
      <c r="D1409" s="2">
        <f>'RAS-funkcijski'!E13</f>
        <v>30652.91</v>
      </c>
      <c r="E1409" s="2">
        <v>0</v>
      </c>
      <c r="F1409" s="2">
        <v>0</v>
      </c>
      <c r="G1409" s="3">
        <f t="shared" si="52"/>
        <v>702.4982399999999</v>
      </c>
      <c r="H1409" s="3">
        <f t="shared" si="41"/>
        <v>0.5499999999992724</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16749.54</v>
      </c>
      <c r="D1412" s="2">
        <f>'RAS-funkcijski'!E16</f>
        <v>30652.91</v>
      </c>
      <c r="E1412" s="2">
        <v>0</v>
      </c>
      <c r="F1412" s="2">
        <v>0</v>
      </c>
      <c r="G1412" s="3">
        <f t="shared" si="52"/>
        <v>936.66432000000009</v>
      </c>
      <c r="H1412" s="3">
        <f t="shared" si="41"/>
        <v>0.5499999999992724</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17777.88</v>
      </c>
      <c r="D1415" s="2">
        <f>'RAS-funkcijski'!E19</f>
        <v>21560.98</v>
      </c>
      <c r="E1415" s="2">
        <v>0</v>
      </c>
      <c r="F1415" s="2">
        <v>0</v>
      </c>
      <c r="G1415" s="3">
        <f t="shared" si="52"/>
        <v>913.49759999999992</v>
      </c>
      <c r="H1415" s="3">
        <f t="shared" si="41"/>
        <v>0.13999999999941792</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194699.94</v>
      </c>
      <c r="D1424" s="2">
        <f>'RAS-funkcijski'!E28</f>
        <v>134075.07999999999</v>
      </c>
      <c r="E1424" s="2">
        <v>0</v>
      </c>
      <c r="F1424" s="2">
        <v>0</v>
      </c>
      <c r="G1424" s="3">
        <f t="shared" si="52"/>
        <v>11108.402399999999</v>
      </c>
      <c r="H1424" s="3">
        <f t="shared" si="41"/>
        <v>0.13999999998486601</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1459.44</v>
      </c>
      <c r="D1425" s="2">
        <f>'RAS-funkcijski'!E29</f>
        <v>500</v>
      </c>
      <c r="E1425" s="2">
        <v>0</v>
      </c>
      <c r="F1425" s="2">
        <v>0</v>
      </c>
      <c r="G1425" s="3">
        <f t="shared" si="52"/>
        <v>61.486000000000004</v>
      </c>
      <c r="H1425" s="3">
        <f t="shared" si="41"/>
        <v>0.44000000000005457</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164077.59</v>
      </c>
      <c r="D1426" s="2">
        <f>'RAS-funkcijski'!E30</f>
        <v>112999.64</v>
      </c>
      <c r="E1426" s="2">
        <v>0</v>
      </c>
      <c r="F1426" s="2">
        <v>0</v>
      </c>
      <c r="G1426" s="3">
        <f t="shared" si="52"/>
        <v>10141.998619999998</v>
      </c>
      <c r="H1426" s="3">
        <f t="shared" si="41"/>
        <v>0.77000000000407454</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29162.91</v>
      </c>
      <c r="D1430" s="2">
        <f>'RAS-funkcijski'!E34</f>
        <v>20575.439999999999</v>
      </c>
      <c r="E1430" s="2">
        <v>0</v>
      </c>
      <c r="F1430" s="2">
        <v>0</v>
      </c>
      <c r="G1430" s="3">
        <f t="shared" si="52"/>
        <v>2109.4137000000001</v>
      </c>
      <c r="H1430" s="3">
        <f t="shared" si="41"/>
        <v>0.52999999999883585</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920565.47000000009</v>
      </c>
      <c r="D1431" s="2">
        <f>'RAS-funkcijski'!E35</f>
        <v>351010.83</v>
      </c>
      <c r="E1431" s="2">
        <v>0</v>
      </c>
      <c r="F1431" s="2">
        <v>0</v>
      </c>
      <c r="G1431" s="3">
        <f t="shared" si="52"/>
        <v>50300.201030000004</v>
      </c>
      <c r="H1431" s="3">
        <f t="shared" si="41"/>
        <v>0.6400000000721775</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7013.9</v>
      </c>
      <c r="D1446" s="2">
        <f>'RAS-funkcijski'!E50</f>
        <v>9912.5</v>
      </c>
      <c r="E1446" s="2">
        <v>0</v>
      </c>
      <c r="F1446" s="2">
        <v>0</v>
      </c>
      <c r="G1446" s="3">
        <f t="shared" si="52"/>
        <v>1234.5893999999998</v>
      </c>
      <c r="H1446" s="3">
        <f t="shared" si="63"/>
        <v>0.6000000000003638</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7013.9</v>
      </c>
      <c r="D1449" s="2">
        <f>'RAS-funkcijski'!E53</f>
        <v>9912.5</v>
      </c>
      <c r="E1449" s="2">
        <v>0</v>
      </c>
      <c r="F1449" s="2">
        <v>0</v>
      </c>
      <c r="G1449" s="3">
        <f t="shared" si="52"/>
        <v>1315.1061</v>
      </c>
      <c r="H1449" s="3">
        <f t="shared" si="63"/>
        <v>0.6000000000003638</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569240.43000000005</v>
      </c>
      <c r="D1450" s="2">
        <f>'RAS-funkcijski'!E54</f>
        <v>217953.35</v>
      </c>
      <c r="E1450" s="2">
        <v>0</v>
      </c>
      <c r="F1450" s="2">
        <v>0</v>
      </c>
      <c r="G1450" s="3">
        <f t="shared" si="52"/>
        <v>50257.356500000009</v>
      </c>
      <c r="H1450" s="3">
        <f t="shared" si="63"/>
        <v>0.78000000005704351</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569240.43000000005</v>
      </c>
      <c r="D1451" s="2">
        <f>'RAS-funkcijski'!E55</f>
        <v>217953.35</v>
      </c>
      <c r="E1451" s="2">
        <v>0</v>
      </c>
      <c r="F1451" s="2">
        <v>0</v>
      </c>
      <c r="G1451" s="3">
        <f t="shared" si="52"/>
        <v>51262.503629999999</v>
      </c>
      <c r="H1451" s="3">
        <f t="shared" si="63"/>
        <v>0.78000000005704351</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344311.14</v>
      </c>
      <c r="D1457" s="2">
        <f>'RAS-funkcijski'!E61</f>
        <v>123144.98</v>
      </c>
      <c r="E1457" s="2">
        <v>0</v>
      </c>
      <c r="F1457" s="2">
        <v>0</v>
      </c>
      <c r="G1457" s="3">
        <f t="shared" si="52"/>
        <v>33664.262699999999</v>
      </c>
      <c r="H1457" s="3">
        <f t="shared" si="63"/>
        <v>0.16000000001804437</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344311.14</v>
      </c>
      <c r="D1460" s="2">
        <f>'RAS-funkcijski'!E64</f>
        <v>123144.98</v>
      </c>
      <c r="E1460" s="2">
        <v>0</v>
      </c>
      <c r="F1460" s="2">
        <v>0</v>
      </c>
      <c r="G1460" s="3">
        <f t="shared" si="52"/>
        <v>35436.065999999999</v>
      </c>
      <c r="H1460" s="3">
        <f t="shared" si="63"/>
        <v>0.16000000001804437</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124708.61000000002</v>
      </c>
      <c r="D1471" s="2">
        <f>'RAS-funkcijski'!E75</f>
        <v>157879.08000000002</v>
      </c>
      <c r="E1471" s="2">
        <v>0</v>
      </c>
      <c r="F1471" s="2">
        <v>0</v>
      </c>
      <c r="G1471" s="3">
        <f t="shared" si="52"/>
        <v>31273.140670000001</v>
      </c>
      <c r="H1471" s="3">
        <f t="shared" si="63"/>
        <v>0.47000000000116415</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36151.51</v>
      </c>
      <c r="D1472" s="2">
        <f>'RAS-funkcijski'!E76</f>
        <v>136883.23000000001</v>
      </c>
      <c r="E1472" s="2">
        <v>0</v>
      </c>
      <c r="F1472" s="2">
        <v>0</v>
      </c>
      <c r="G1472" s="3">
        <f t="shared" si="52"/>
        <v>22314.093839999998</v>
      </c>
      <c r="H1472" s="3">
        <f t="shared" si="63"/>
        <v>0.72000000000844011</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48375</v>
      </c>
      <c r="D1475" s="2">
        <f>'RAS-funkcijski'!E79</f>
        <v>0</v>
      </c>
      <c r="E1475" s="2">
        <v>0</v>
      </c>
      <c r="F1475" s="2">
        <v>0</v>
      </c>
      <c r="G1475" s="3">
        <f t="shared" si="52"/>
        <v>3628.125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40182.1</v>
      </c>
      <c r="D1477" s="2">
        <f>'RAS-funkcijski'!E81</f>
        <v>20995.85</v>
      </c>
      <c r="E1477" s="2">
        <v>0</v>
      </c>
      <c r="F1477" s="2">
        <v>0</v>
      </c>
      <c r="G1477" s="3">
        <f t="shared" si="52"/>
        <v>6327.382599999999</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1435022.1199999999</v>
      </c>
      <c r="D1478" s="2">
        <f>'RAS-funkcijski'!E82</f>
        <v>3274589.7600000002</v>
      </c>
      <c r="E1478" s="2">
        <v>0</v>
      </c>
      <c r="F1478" s="2">
        <v>0</v>
      </c>
      <c r="G1478" s="3">
        <f t="shared" si="52"/>
        <v>622767.72792000009</v>
      </c>
      <c r="H1478" s="3">
        <f t="shared" si="63"/>
        <v>0.3599999996367842</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8250</v>
      </c>
      <c r="D1479" s="2">
        <f>'RAS-funkcijski'!E83</f>
        <v>0</v>
      </c>
      <c r="E1479" s="2">
        <v>0</v>
      </c>
      <c r="F1479" s="2">
        <v>0</v>
      </c>
      <c r="G1479" s="3">
        <f t="shared" si="52"/>
        <v>651.75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58482.76</v>
      </c>
      <c r="D1480" s="2">
        <f>'RAS-funkcijski'!E84</f>
        <v>77600</v>
      </c>
      <c r="E1480" s="2">
        <v>0</v>
      </c>
      <c r="F1480" s="2">
        <v>0</v>
      </c>
      <c r="G1480" s="3">
        <f t="shared" si="52"/>
        <v>17094.620800000001</v>
      </c>
      <c r="H1480" s="3">
        <f t="shared" si="63"/>
        <v>0.23999999999796273</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205241.22</v>
      </c>
      <c r="D1482" s="2">
        <f>'RAS-funkcijski'!E86</f>
        <v>189935.31</v>
      </c>
      <c r="E1482" s="2">
        <v>0</v>
      </c>
      <c r="F1482" s="2">
        <v>0</v>
      </c>
      <c r="G1482" s="3">
        <f t="shared" si="52"/>
        <v>47979.170880000005</v>
      </c>
      <c r="H1482" s="3">
        <f t="shared" si="63"/>
        <v>0.52999999999883585</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1163048.1399999999</v>
      </c>
      <c r="D1484" s="2">
        <f>'RAS-funkcijski'!E88</f>
        <v>3007054.45</v>
      </c>
      <c r="E1484" s="2">
        <v>0</v>
      </c>
      <c r="F1484" s="2">
        <v>0</v>
      </c>
      <c r="G1484" s="3">
        <f t="shared" si="52"/>
        <v>602881.19136000006</v>
      </c>
      <c r="H1484" s="3">
        <f t="shared" si="63"/>
        <v>0.59000000008381903</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23490.83</v>
      </c>
      <c r="D1485" s="2">
        <f>'RAS-funkcijski'!E89</f>
        <v>26635.8</v>
      </c>
      <c r="E1485" s="2">
        <v>0</v>
      </c>
      <c r="F1485" s="2">
        <v>0</v>
      </c>
      <c r="G1485" s="3">
        <f t="shared" si="52"/>
        <v>6524.8065500000002</v>
      </c>
      <c r="H1485" s="3">
        <f t="shared" si="63"/>
        <v>0.36999999999898137</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5990.83</v>
      </c>
      <c r="D1490" s="2">
        <f>'RAS-funkcijski'!E94</f>
        <v>6635.8</v>
      </c>
      <c r="E1490" s="2">
        <v>0</v>
      </c>
      <c r="F1490" s="2">
        <v>0</v>
      </c>
      <c r="G1490" s="3">
        <f t="shared" si="52"/>
        <v>1733.6187</v>
      </c>
      <c r="H1490" s="3">
        <f t="shared" si="63"/>
        <v>0.36999999999989086</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5990.83</v>
      </c>
      <c r="D1491" s="2">
        <f>'RAS-funkcijski'!E95</f>
        <v>6635.8</v>
      </c>
      <c r="E1491" s="2">
        <v>0</v>
      </c>
      <c r="F1491" s="2">
        <v>0</v>
      </c>
      <c r="G1491" s="3">
        <f t="shared" si="52"/>
        <v>1752.88113</v>
      </c>
      <c r="H1491" s="3">
        <f t="shared" si="63"/>
        <v>0.36999999999989086</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17500</v>
      </c>
      <c r="D1502" s="2">
        <f>'RAS-funkcijski'!E106</f>
        <v>20000</v>
      </c>
      <c r="E1502" s="2">
        <v>0</v>
      </c>
      <c r="F1502" s="2">
        <v>0</v>
      </c>
      <c r="G1502" s="3">
        <f t="shared" si="52"/>
        <v>5864.9999999999991</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589180.30000000005</v>
      </c>
      <c r="D1503" s="2">
        <f>'RAS-funkcijski'!E107</f>
        <v>415634.19</v>
      </c>
      <c r="E1503" s="2">
        <v>0</v>
      </c>
      <c r="F1503" s="2">
        <v>0</v>
      </c>
      <c r="G1503" s="3">
        <f t="shared" si="52"/>
        <v>146306.21403999999</v>
      </c>
      <c r="H1503" s="3">
        <f t="shared" si="63"/>
        <v>0.49000000004889444</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79199.34</v>
      </c>
      <c r="D1504" s="2">
        <f>'RAS-funkcijski'!E108</f>
        <v>232808.52</v>
      </c>
      <c r="E1504" s="2">
        <v>0</v>
      </c>
      <c r="F1504" s="2">
        <v>0</v>
      </c>
      <c r="G1504" s="3">
        <f t="shared" si="52"/>
        <v>56660.903519999993</v>
      </c>
      <c r="H1504" s="3">
        <f t="shared" si="63"/>
        <v>0.82000000000698492</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413989.43</v>
      </c>
      <c r="D1505" s="2">
        <f>'RAS-funkcijski'!E109</f>
        <v>106377.84</v>
      </c>
      <c r="E1505" s="2">
        <v>0</v>
      </c>
      <c r="F1505" s="2">
        <v>0</v>
      </c>
      <c r="G1505" s="3">
        <f t="shared" si="52"/>
        <v>65808.236550000001</v>
      </c>
      <c r="H1505" s="3">
        <f t="shared" si="63"/>
        <v>0.58999999999650754</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6067.5</v>
      </c>
      <c r="E1507" s="2">
        <v>0</v>
      </c>
      <c r="F1507" s="2">
        <v>0</v>
      </c>
      <c r="G1507" s="3">
        <f t="shared" si="52"/>
        <v>1298.4449999999999</v>
      </c>
      <c r="H1507" s="3">
        <f t="shared" si="63"/>
        <v>0.5</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95991.53</v>
      </c>
      <c r="D1509" s="2">
        <f>'RAS-funkcijski'!E113</f>
        <v>70380.33</v>
      </c>
      <c r="E1509" s="2">
        <v>0</v>
      </c>
      <c r="F1509" s="2">
        <v>0</v>
      </c>
      <c r="G1509" s="3">
        <f t="shared" si="52"/>
        <v>25805.988709999998</v>
      </c>
      <c r="H1509" s="3">
        <f t="shared" si="63"/>
        <v>0.80000000000291038</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301400.40000000002</v>
      </c>
      <c r="D1510" s="2">
        <f>'RAS-funkcijski'!E114</f>
        <v>718800.68</v>
      </c>
      <c r="E1510" s="2">
        <v>0</v>
      </c>
      <c r="F1510" s="2">
        <v>0</v>
      </c>
      <c r="G1510" s="3">
        <f t="shared" si="52"/>
        <v>191290.1936</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274467.75</v>
      </c>
      <c r="D1511" s="2">
        <f>'RAS-funkcijski'!E115</f>
        <v>665920.77</v>
      </c>
      <c r="E1511" s="2">
        <v>0</v>
      </c>
      <c r="F1511" s="2">
        <v>0</v>
      </c>
      <c r="G1511" s="3">
        <f t="shared" si="52"/>
        <v>178300.33119</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266717.15000000002</v>
      </c>
      <c r="D1512" s="2">
        <f>'RAS-funkcijski'!E116</f>
        <v>657794.64</v>
      </c>
      <c r="E1512" s="2">
        <v>0</v>
      </c>
      <c r="F1512" s="2">
        <v>0</v>
      </c>
      <c r="G1512" s="3">
        <f t="shared" si="52"/>
        <v>177218.32016000003</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7750.6</v>
      </c>
      <c r="D1513" s="2">
        <f>'RAS-funkcijski'!E117</f>
        <v>8126.13</v>
      </c>
      <c r="E1513" s="2">
        <v>0</v>
      </c>
      <c r="F1513" s="2">
        <v>0</v>
      </c>
      <c r="G1513" s="3">
        <f t="shared" si="52"/>
        <v>2712.3231800000003</v>
      </c>
      <c r="H1513" s="3">
        <f t="shared" si="63"/>
        <v>0.52999999999974534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20002.650000000001</v>
      </c>
      <c r="D1514" s="2">
        <f>'RAS-funkcijski'!E118</f>
        <v>40169.39</v>
      </c>
      <c r="E1514" s="2">
        <v>0</v>
      </c>
      <c r="F1514" s="2">
        <v>0</v>
      </c>
      <c r="G1514" s="3">
        <f t="shared" si="52"/>
        <v>11438.92302</v>
      </c>
      <c r="H1514" s="3">
        <f t="shared" si="63"/>
        <v>0.73999999999796273</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20002.650000000001</v>
      </c>
      <c r="D1516" s="2">
        <f>'RAS-funkcijski'!E120</f>
        <v>40169.39</v>
      </c>
      <c r="E1516" s="2">
        <v>0</v>
      </c>
      <c r="F1516" s="2">
        <v>0</v>
      </c>
      <c r="G1516" s="3">
        <f t="shared" si="52"/>
        <v>11639.605879999999</v>
      </c>
      <c r="H1516" s="3">
        <f t="shared" si="63"/>
        <v>0.73999999999796273</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6930</v>
      </c>
      <c r="D1518" s="2">
        <f>'RAS-funkcijski'!E122</f>
        <v>6900</v>
      </c>
      <c r="E1518" s="2">
        <v>0</v>
      </c>
      <c r="F1518" s="2">
        <v>0</v>
      </c>
      <c r="G1518" s="3">
        <f t="shared" si="52"/>
        <v>2446.14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6930</v>
      </c>
      <c r="D1520" s="2">
        <f>'RAS-funkcijski'!E124</f>
        <v>6900</v>
      </c>
      <c r="E1520" s="2">
        <v>0</v>
      </c>
      <c r="F1520" s="2">
        <v>0</v>
      </c>
      <c r="G1520" s="3">
        <f t="shared" si="52"/>
        <v>2487.6</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4874.0200000000004</v>
      </c>
      <c r="E1522" s="2">
        <v>0</v>
      </c>
      <c r="F1522" s="2">
        <v>0</v>
      </c>
      <c r="G1522" s="3">
        <f t="shared" si="52"/>
        <v>1189.26088</v>
      </c>
      <c r="H1522" s="3">
        <f t="shared" si="63"/>
        <v>2.0000000000436557E-2</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936.5</v>
      </c>
      <c r="E1524" s="2">
        <v>0</v>
      </c>
      <c r="F1524" s="2">
        <v>0</v>
      </c>
      <c r="G1524" s="3">
        <f t="shared" si="52"/>
        <v>232.25200000000001</v>
      </c>
      <c r="H1524" s="3">
        <f t="shared" si="63"/>
        <v>0.5</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45402.53</v>
      </c>
      <c r="D1525" s="2">
        <f>'RAS-funkcijski'!E129</f>
        <v>53931.91</v>
      </c>
      <c r="E1525" s="2">
        <v>0</v>
      </c>
      <c r="F1525" s="2">
        <v>0</v>
      </c>
      <c r="G1525" s="3">
        <f t="shared" si="52"/>
        <v>19158.293750000001</v>
      </c>
      <c r="H1525" s="3">
        <f t="shared" si="63"/>
        <v>0.55999999999767169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12650</v>
      </c>
      <c r="D1529" s="2">
        <f>'RAS-funkcijski'!E133</f>
        <v>10000</v>
      </c>
      <c r="E1529" s="2">
        <v>0</v>
      </c>
      <c r="F1529" s="2">
        <v>0</v>
      </c>
      <c r="G1529" s="3">
        <f t="shared" si="52"/>
        <v>4211.8500000000004</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21452.53</v>
      </c>
      <c r="D1531" s="2">
        <f>'RAS-funkcijski'!E135</f>
        <v>39571.910000000003</v>
      </c>
      <c r="E1531" s="2">
        <v>0</v>
      </c>
      <c r="F1531" s="2">
        <v>0</v>
      </c>
      <c r="G1531" s="3">
        <f t="shared" si="52"/>
        <v>13178.12185</v>
      </c>
      <c r="H1531" s="3">
        <f t="shared" si="63"/>
        <v>0.55999999999767169</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9000</v>
      </c>
      <c r="D1534" s="2">
        <f>'RAS-funkcijski'!E138</f>
        <v>1750</v>
      </c>
      <c r="E1534" s="2">
        <v>0</v>
      </c>
      <c r="F1534" s="2">
        <v>0</v>
      </c>
      <c r="G1534" s="3">
        <f t="shared" si="52"/>
        <v>1675</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2300</v>
      </c>
      <c r="D1536" s="2">
        <f>'RAS-funkcijski'!E140</f>
        <v>2610</v>
      </c>
      <c r="E1536" s="2">
        <v>0</v>
      </c>
      <c r="F1536" s="2">
        <v>0</v>
      </c>
      <c r="G1536" s="3">
        <f t="shared" si="52"/>
        <v>1022.72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4461299.8900000006</v>
      </c>
      <c r="D1537" s="14">
        <f>'RAS-funkcijski'!E141</f>
        <v>6374556.7100000009</v>
      </c>
      <c r="E1537" s="14">
        <v>0</v>
      </c>
      <c r="F1537" s="14">
        <v>0</v>
      </c>
      <c r="G1537" s="15">
        <f t="shared" si="52"/>
        <v>2357826.6234700005</v>
      </c>
      <c r="H1537" s="15">
        <f t="shared" si="63"/>
        <v>0.39999999850988388</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1025175.72</v>
      </c>
      <c r="D1582" s="7"/>
      <c r="E1582" s="7">
        <v>0</v>
      </c>
      <c r="F1582" s="7">
        <v>0</v>
      </c>
      <c r="G1582" s="8">
        <f t="shared" ref="G1582:G1686" si="70">B1582/1000*C1582</f>
        <v>1025.17572</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6529041.5500000007</v>
      </c>
      <c r="D1583" s="2">
        <v>0</v>
      </c>
      <c r="E1583" s="2">
        <v>0</v>
      </c>
      <c r="F1583" s="2">
        <v>0</v>
      </c>
      <c r="G1583" s="3">
        <f t="shared" si="70"/>
        <v>13058.083100000002</v>
      </c>
      <c r="H1583" s="3">
        <f t="shared" si="71"/>
        <v>0.44999999925494194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4651862.8900000006</v>
      </c>
      <c r="D1585" s="2">
        <v>0</v>
      </c>
      <c r="E1585" s="2">
        <v>0</v>
      </c>
      <c r="F1585" s="2">
        <v>0</v>
      </c>
      <c r="G1585" s="3">
        <f t="shared" si="70"/>
        <v>18607.451560000001</v>
      </c>
      <c r="H1585" s="3">
        <f t="shared" si="71"/>
        <v>0.10999999940395355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651303.31000000006</v>
      </c>
      <c r="D1586" s="2">
        <v>0</v>
      </c>
      <c r="E1586" s="2">
        <v>0</v>
      </c>
      <c r="F1586" s="2">
        <v>0</v>
      </c>
      <c r="G1586" s="3">
        <f t="shared" si="70"/>
        <v>3256.5165500000003</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2901786.02</v>
      </c>
      <c r="D1587" s="2">
        <v>0</v>
      </c>
      <c r="E1587" s="2">
        <v>0</v>
      </c>
      <c r="F1587" s="2">
        <v>0</v>
      </c>
      <c r="G1587" s="3">
        <f t="shared" si="70"/>
        <v>17410.716120000001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219251.56</v>
      </c>
      <c r="D1588" s="2">
        <v>0</v>
      </c>
      <c r="E1588" s="2">
        <v>0</v>
      </c>
      <c r="F1588" s="2">
        <v>0</v>
      </c>
      <c r="G1588" s="3">
        <f t="shared" si="70"/>
        <v>1534.7609199999999</v>
      </c>
      <c r="H1588" s="3">
        <f t="shared" si="71"/>
        <v>0.44000000000232831</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6635.8</v>
      </c>
      <c r="D1589" s="2">
        <v>0</v>
      </c>
      <c r="E1589" s="2">
        <v>0</v>
      </c>
      <c r="F1589" s="2">
        <v>0</v>
      </c>
      <c r="G1589" s="3">
        <f t="shared" si="70"/>
        <v>53.086400000000005</v>
      </c>
      <c r="H1589" s="3">
        <f t="shared" si="71"/>
        <v>0.1999999999998181</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65088.49</v>
      </c>
      <c r="D1590" s="2">
        <v>0</v>
      </c>
      <c r="E1590" s="2">
        <v>0</v>
      </c>
      <c r="F1590" s="2">
        <v>0</v>
      </c>
      <c r="G1590" s="3">
        <f>B1590/1000*C1590</f>
        <v>585.79640999999992</v>
      </c>
      <c r="H1590" s="3">
        <f>ABS(C1590-ROUND(C1590,0))</f>
        <v>0.48999999999796273</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487531.1</v>
      </c>
      <c r="D1591" s="2">
        <v>0</v>
      </c>
      <c r="E1591" s="2">
        <v>0</v>
      </c>
      <c r="F1591" s="2">
        <v>0</v>
      </c>
      <c r="G1591" s="3">
        <f t="shared" si="70"/>
        <v>4875.3109999999997</v>
      </c>
      <c r="H1591" s="3">
        <f t="shared" si="71"/>
        <v>9.9999999976716936E-2</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135849.42000000001</v>
      </c>
      <c r="D1592" s="2">
        <v>0</v>
      </c>
      <c r="E1592" s="2">
        <v>0</v>
      </c>
      <c r="F1592" s="2">
        <v>0</v>
      </c>
      <c r="G1592" s="3">
        <f t="shared" si="70"/>
        <v>1494.3436200000001</v>
      </c>
      <c r="H1592" s="3">
        <f t="shared" si="71"/>
        <v>0.42000000001280569</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184417.19</v>
      </c>
      <c r="D1593" s="2">
        <v>0</v>
      </c>
      <c r="E1593" s="2">
        <v>0</v>
      </c>
      <c r="F1593" s="2">
        <v>0</v>
      </c>
      <c r="G1593" s="3">
        <f t="shared" si="70"/>
        <v>2213.0062800000001</v>
      </c>
      <c r="H1593" s="3">
        <f t="shared" si="71"/>
        <v>0.19000000000232831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1823253.62</v>
      </c>
      <c r="D1594" s="2">
        <v>0</v>
      </c>
      <c r="E1594" s="2">
        <v>0</v>
      </c>
      <c r="F1594" s="2">
        <v>0</v>
      </c>
      <c r="G1594" s="3">
        <f t="shared" si="70"/>
        <v>23702.297060000001</v>
      </c>
      <c r="H1594" s="3">
        <f t="shared" si="71"/>
        <v>0.37999999988824129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53925.04</v>
      </c>
      <c r="D1601" s="2">
        <v>0</v>
      </c>
      <c r="E1601" s="2">
        <v>0</v>
      </c>
      <c r="F1601" s="2">
        <v>0</v>
      </c>
      <c r="G1601" s="3">
        <f>B1601/1000*C1601</f>
        <v>1078.5008</v>
      </c>
      <c r="H1601" s="3">
        <f>ABS(C1601-ROUND(C1601,0))</f>
        <v>4.0000000000873115E-2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6859185.8900000006</v>
      </c>
      <c r="D1602" s="2">
        <v>0</v>
      </c>
      <c r="E1602" s="2">
        <v>0</v>
      </c>
      <c r="F1602" s="2">
        <v>0</v>
      </c>
      <c r="G1602" s="3">
        <f t="shared" si="70"/>
        <v>144042.90369000004</v>
      </c>
      <c r="H1602" s="3">
        <f t="shared" si="71"/>
        <v>0.10999999940395355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4819756.9800000004</v>
      </c>
      <c r="D1604" s="2">
        <v>0</v>
      </c>
      <c r="E1604" s="2">
        <v>0</v>
      </c>
      <c r="F1604" s="2">
        <v>0</v>
      </c>
      <c r="G1604" s="3">
        <f t="shared" si="70"/>
        <v>110854.41054000001</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623814.26</v>
      </c>
      <c r="D1605" s="2">
        <v>0</v>
      </c>
      <c r="E1605" s="2">
        <v>0</v>
      </c>
      <c r="F1605" s="2">
        <v>0</v>
      </c>
      <c r="G1605" s="3">
        <f t="shared" si="70"/>
        <v>14971.542240000001</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2835721.78</v>
      </c>
      <c r="D1606" s="2">
        <v>0</v>
      </c>
      <c r="E1606" s="2">
        <v>0</v>
      </c>
      <c r="F1606" s="2">
        <v>0</v>
      </c>
      <c r="G1606" s="3">
        <f t="shared" si="70"/>
        <v>70893.044500000004</v>
      </c>
      <c r="H1606" s="3">
        <f t="shared" si="71"/>
        <v>0.22000000020489097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219309.41</v>
      </c>
      <c r="D1607" s="2">
        <v>0</v>
      </c>
      <c r="E1607" s="2">
        <v>0</v>
      </c>
      <c r="F1607" s="2">
        <v>0</v>
      </c>
      <c r="G1607" s="3">
        <f t="shared" si="70"/>
        <v>5702.0446599999996</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5972.19</v>
      </c>
      <c r="D1608" s="2">
        <v>0</v>
      </c>
      <c r="E1608" s="2">
        <v>0</v>
      </c>
      <c r="F1608" s="2">
        <v>0</v>
      </c>
      <c r="G1608" s="3">
        <f t="shared" si="70"/>
        <v>161.24912999999998</v>
      </c>
      <c r="H1608" s="3">
        <f t="shared" si="71"/>
        <v>0.18999999999959982</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56886.77</v>
      </c>
      <c r="D1609" s="2">
        <v>0</v>
      </c>
      <c r="E1609" s="2">
        <v>0</v>
      </c>
      <c r="F1609" s="2">
        <v>0</v>
      </c>
      <c r="G1609" s="3">
        <f>B1609/1000*C1609</f>
        <v>1592.8295599999999</v>
      </c>
      <c r="H1609" s="3">
        <f>ABS(C1609-ROUND(C1609,0))</f>
        <v>0.23000000000320142</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484361.19</v>
      </c>
      <c r="D1610" s="2">
        <v>0</v>
      </c>
      <c r="E1610" s="2">
        <v>0</v>
      </c>
      <c r="F1610" s="2">
        <v>0</v>
      </c>
      <c r="G1610" s="3">
        <f t="shared" si="70"/>
        <v>14046.47451</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135849.42000000001</v>
      </c>
      <c r="D1611" s="2">
        <v>0</v>
      </c>
      <c r="E1611" s="2">
        <v>0</v>
      </c>
      <c r="F1611" s="2">
        <v>0</v>
      </c>
      <c r="G1611" s="3">
        <f t="shared" si="70"/>
        <v>4075.4826000000003</v>
      </c>
      <c r="H1611" s="3">
        <f t="shared" si="71"/>
        <v>0.42000000001280569</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457841.96</v>
      </c>
      <c r="D1612" s="2">
        <v>0</v>
      </c>
      <c r="E1612" s="2">
        <v>0</v>
      </c>
      <c r="F1612" s="2">
        <v>0</v>
      </c>
      <c r="G1612" s="3">
        <f t="shared" si="70"/>
        <v>14193.100760000001</v>
      </c>
      <c r="H1612" s="3">
        <f t="shared" si="71"/>
        <v>3.9999999979045242E-2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2037576.78</v>
      </c>
      <c r="D1613" s="2">
        <v>0</v>
      </c>
      <c r="E1613" s="2">
        <v>0</v>
      </c>
      <c r="F1613" s="2">
        <v>0</v>
      </c>
      <c r="G1613" s="3">
        <f t="shared" si="70"/>
        <v>65202.456960000003</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1852.13</v>
      </c>
      <c r="D1620" s="2">
        <v>0</v>
      </c>
      <c r="E1620" s="2">
        <v>0</v>
      </c>
      <c r="F1620" s="2">
        <v>0</v>
      </c>
      <c r="G1620" s="3">
        <f>B1620/1000*C1620</f>
        <v>72.233069999999998</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695031.37999999989</v>
      </c>
      <c r="D1621" s="2">
        <v>0</v>
      </c>
      <c r="E1621" s="2">
        <v>0</v>
      </c>
      <c r="F1621" s="2">
        <v>0</v>
      </c>
      <c r="G1621" s="3">
        <f t="shared" si="70"/>
        <v>27801.255199999996</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338471.17999999993</v>
      </c>
      <c r="D1622" s="2">
        <v>0</v>
      </c>
      <c r="E1622" s="2">
        <v>0</v>
      </c>
      <c r="F1622" s="2">
        <v>0</v>
      </c>
      <c r="G1622" s="3">
        <f t="shared" si="70"/>
        <v>13877.318379999999</v>
      </c>
      <c r="H1622" s="3">
        <f t="shared" si="71"/>
        <v>0.17999999993480742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247934.21999999997</v>
      </c>
      <c r="D1628" s="2">
        <v>0</v>
      </c>
      <c r="E1628" s="2">
        <v>0</v>
      </c>
      <c r="F1628" s="2">
        <v>0</v>
      </c>
      <c r="G1628" s="3">
        <f t="shared" si="70"/>
        <v>11652.908339999998</v>
      </c>
      <c r="H1628" s="3">
        <f t="shared" si="71"/>
        <v>0.21999999997206032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219683.08</v>
      </c>
      <c r="D1634" s="2">
        <v>0</v>
      </c>
      <c r="E1634" s="2">
        <v>0</v>
      </c>
      <c r="F1634" s="2">
        <v>0</v>
      </c>
      <c r="G1634" s="3">
        <f t="shared" si="70"/>
        <v>11643.203239999999</v>
      </c>
      <c r="H1634" s="3">
        <f t="shared" si="71"/>
        <v>7.9999999987194315E-2</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116011.47</v>
      </c>
      <c r="D1635" s="2">
        <v>0</v>
      </c>
      <c r="E1635" s="2">
        <v>0</v>
      </c>
      <c r="F1635" s="2">
        <v>0</v>
      </c>
      <c r="G1635" s="3">
        <f t="shared" si="70"/>
        <v>6264.6193800000001</v>
      </c>
      <c r="H1635" s="3">
        <f t="shared" si="71"/>
        <v>0.47000000000116415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31671.87</v>
      </c>
      <c r="D1636" s="2">
        <v>0</v>
      </c>
      <c r="E1636" s="2">
        <v>0</v>
      </c>
      <c r="F1636" s="2">
        <v>0</v>
      </c>
      <c r="G1636" s="3">
        <f t="shared" si="70"/>
        <v>1741.9528499999999</v>
      </c>
      <c r="H1636" s="3">
        <f t="shared" si="71"/>
        <v>0.13000000000101863</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19800.27</v>
      </c>
      <c r="D1637" s="2">
        <v>0</v>
      </c>
      <c r="E1637" s="2">
        <v>0</v>
      </c>
      <c r="F1637" s="2">
        <v>0</v>
      </c>
      <c r="G1637" s="3">
        <f t="shared" si="70"/>
        <v>1108.81512</v>
      </c>
      <c r="H1637" s="3">
        <f t="shared" si="71"/>
        <v>0.27000000000043656</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52199.47</v>
      </c>
      <c r="D1638" s="2">
        <v>0</v>
      </c>
      <c r="E1638" s="2">
        <v>0</v>
      </c>
      <c r="F1638" s="2">
        <v>0</v>
      </c>
      <c r="G1638" s="3">
        <f t="shared" si="70"/>
        <v>2975.3697900000002</v>
      </c>
      <c r="H1638" s="3">
        <f t="shared" si="71"/>
        <v>0.47000000000116415</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217.17000000000002</v>
      </c>
      <c r="D1639" s="2">
        <v>0</v>
      </c>
      <c r="E1639" s="2">
        <v>0</v>
      </c>
      <c r="F1639" s="2">
        <v>0</v>
      </c>
      <c r="G1639" s="3">
        <f t="shared" si="70"/>
        <v>12.595860000000002</v>
      </c>
      <c r="H1639" s="3">
        <f t="shared" si="71"/>
        <v>0.17000000000001592</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4.3899999999999997</v>
      </c>
      <c r="D1640" s="2">
        <v>0</v>
      </c>
      <c r="E1640" s="2">
        <v>0</v>
      </c>
      <c r="F1640" s="2">
        <v>0</v>
      </c>
      <c r="G1640" s="3">
        <f t="shared" si="70"/>
        <v>0.25900999999999996</v>
      </c>
      <c r="H1640" s="3">
        <f t="shared" si="71"/>
        <v>0.38999999999999968</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54.09</v>
      </c>
      <c r="D1642" s="2">
        <v>0</v>
      </c>
      <c r="E1642" s="2">
        <v>0</v>
      </c>
      <c r="F1642" s="2">
        <v>0</v>
      </c>
      <c r="G1642" s="3">
        <f t="shared" si="70"/>
        <v>3.29949</v>
      </c>
      <c r="H1642" s="3">
        <f t="shared" si="71"/>
        <v>9.0000000000003411E-2</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158.69</v>
      </c>
      <c r="D1643" s="2">
        <v>0</v>
      </c>
      <c r="E1643" s="2">
        <v>0</v>
      </c>
      <c r="F1643" s="2">
        <v>0</v>
      </c>
      <c r="G1643" s="3">
        <f t="shared" si="70"/>
        <v>9.8387799999999999</v>
      </c>
      <c r="H1643" s="3">
        <f t="shared" si="71"/>
        <v>0.31000000000000227</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8201.7199999999993</v>
      </c>
      <c r="D1649" s="2">
        <v>0</v>
      </c>
      <c r="E1649" s="2">
        <v>0</v>
      </c>
      <c r="F1649" s="2">
        <v>0</v>
      </c>
      <c r="G1649" s="3">
        <f t="shared" ref="G1649:G1653" si="72">B1649/1000*C1649</f>
        <v>557.71695999999997</v>
      </c>
      <c r="H1649" s="3">
        <f t="shared" ref="H1649:H1653" si="73">ABS(C1649-ROUND(C1649,0))</f>
        <v>0.28000000000065484</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8201.7199999999993</v>
      </c>
      <c r="D1650" s="2">
        <v>0</v>
      </c>
      <c r="E1650" s="2">
        <v>0</v>
      </c>
      <c r="F1650" s="2">
        <v>0</v>
      </c>
      <c r="G1650" s="3">
        <f t="shared" si="72"/>
        <v>565.91867999999999</v>
      </c>
      <c r="H1650" s="3">
        <f t="shared" si="73"/>
        <v>0.28000000000065484</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14207.39</v>
      </c>
      <c r="D1654" s="2">
        <v>0</v>
      </c>
      <c r="E1654" s="2">
        <v>0</v>
      </c>
      <c r="F1654" s="2">
        <v>0</v>
      </c>
      <c r="G1654" s="3">
        <f t="shared" si="70"/>
        <v>1037.1394699999998</v>
      </c>
      <c r="H1654" s="3">
        <f t="shared" si="71"/>
        <v>0.38999999999941792</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6002.95</v>
      </c>
      <c r="D1655" s="2">
        <v>0</v>
      </c>
      <c r="E1655" s="2">
        <v>0</v>
      </c>
      <c r="F1655" s="2">
        <v>0</v>
      </c>
      <c r="G1655" s="3">
        <f t="shared" si="70"/>
        <v>444.21829999999994</v>
      </c>
      <c r="H1655" s="3">
        <f t="shared" si="71"/>
        <v>5.0000000000181899E-2</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1008.17</v>
      </c>
      <c r="D1656" s="2">
        <v>0</v>
      </c>
      <c r="E1656" s="2">
        <v>0</v>
      </c>
      <c r="F1656" s="2">
        <v>0</v>
      </c>
      <c r="G1656" s="3">
        <f t="shared" si="70"/>
        <v>75.612749999999991</v>
      </c>
      <c r="H1656" s="3">
        <f t="shared" si="71"/>
        <v>0.16999999999995907</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929.07</v>
      </c>
      <c r="D1657" s="2">
        <v>0</v>
      </c>
      <c r="E1657" s="2">
        <v>0</v>
      </c>
      <c r="F1657" s="2">
        <v>0</v>
      </c>
      <c r="G1657" s="3">
        <f t="shared" si="70"/>
        <v>70.609319999999997</v>
      </c>
      <c r="H1657" s="3">
        <f t="shared" si="71"/>
        <v>7.0000000000050022E-2</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6267.2</v>
      </c>
      <c r="D1658" s="2">
        <v>0</v>
      </c>
      <c r="E1658" s="2">
        <v>0</v>
      </c>
      <c r="F1658" s="2">
        <v>0</v>
      </c>
      <c r="G1658" s="3">
        <f t="shared" si="70"/>
        <v>482.57439999999997</v>
      </c>
      <c r="H1658" s="3">
        <f t="shared" si="71"/>
        <v>0.1999999999998181</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5624.86</v>
      </c>
      <c r="D1664" s="2">
        <v>0</v>
      </c>
      <c r="E1664" s="2">
        <v>0</v>
      </c>
      <c r="F1664" s="2">
        <v>0</v>
      </c>
      <c r="G1664" s="3">
        <f t="shared" si="70"/>
        <v>466.86338000000001</v>
      </c>
      <c r="H1664" s="3">
        <f t="shared" si="71"/>
        <v>0.14000000000032742</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5624.86</v>
      </c>
      <c r="D1665" s="2">
        <v>0</v>
      </c>
      <c r="E1665" s="2">
        <v>0</v>
      </c>
      <c r="F1665" s="2">
        <v>0</v>
      </c>
      <c r="G1665" s="3">
        <f t="shared" si="70"/>
        <v>472.48824000000002</v>
      </c>
      <c r="H1665" s="3">
        <f t="shared" si="71"/>
        <v>0.14000000000032742</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38464.050000000003</v>
      </c>
      <c r="D1669" s="2">
        <v>0</v>
      </c>
      <c r="E1669" s="2">
        <v>0</v>
      </c>
      <c r="F1669" s="2">
        <v>0</v>
      </c>
      <c r="G1669" s="3">
        <f t="shared" si="70"/>
        <v>3384.8364000000001</v>
      </c>
      <c r="H1669" s="3">
        <f t="shared" si="71"/>
        <v>5.0000000002910383E-2</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31492.78</v>
      </c>
      <c r="D1670" s="2">
        <v>0</v>
      </c>
      <c r="E1670" s="2">
        <v>0</v>
      </c>
      <c r="F1670" s="2">
        <v>0</v>
      </c>
      <c r="G1670" s="3">
        <f t="shared" si="70"/>
        <v>2802.8574199999998</v>
      </c>
      <c r="H1670" s="3">
        <f t="shared" si="71"/>
        <v>0.22000000000116415</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6971.27</v>
      </c>
      <c r="D1673" s="2">
        <v>0</v>
      </c>
      <c r="E1673" s="2">
        <v>0</v>
      </c>
      <c r="F1673" s="2">
        <v>0</v>
      </c>
      <c r="G1673" s="3">
        <f t="shared" si="70"/>
        <v>641.35684000000003</v>
      </c>
      <c r="H1673" s="3">
        <f t="shared" si="71"/>
        <v>0.27000000000043656</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52072.91</v>
      </c>
      <c r="D1680" s="2">
        <v>0</v>
      </c>
      <c r="E1680" s="2">
        <v>0</v>
      </c>
      <c r="F1680" s="2">
        <v>0</v>
      </c>
      <c r="G1680" s="3">
        <f>B1680/1000*C1680</f>
        <v>5155.2180900000003</v>
      </c>
      <c r="H1680" s="3">
        <f>ABS(C1680-ROUND(C1680,0))</f>
        <v>8.999999999650754E-2</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356560.2</v>
      </c>
      <c r="D1681" s="2">
        <v>0</v>
      </c>
      <c r="E1681" s="2">
        <v>0</v>
      </c>
      <c r="F1681" s="2">
        <v>0</v>
      </c>
      <c r="G1681" s="3">
        <f t="shared" si="70"/>
        <v>35656.020000000004</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243496.42</v>
      </c>
      <c r="D1683" s="2">
        <v>0</v>
      </c>
      <c r="E1683" s="2">
        <v>0</v>
      </c>
      <c r="F1683" s="2">
        <v>0</v>
      </c>
      <c r="G1683" s="3">
        <f t="shared" si="70"/>
        <v>24836.634839999999</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113063.78</v>
      </c>
      <c r="D1684" s="2">
        <v>0</v>
      </c>
      <c r="E1684" s="2">
        <v>0</v>
      </c>
      <c r="F1684" s="2">
        <v>0</v>
      </c>
      <c r="G1684" s="3">
        <f t="shared" si="70"/>
        <v>11645.56934</v>
      </c>
      <c r="H1684" s="3">
        <f t="shared" si="71"/>
        <v>0.22000000000116415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3" t="s">
        <v>2020</v>
      </c>
      <c r="B1" s="403"/>
      <c r="C1" s="403"/>
    </row>
    <row r="2" spans="1:16" ht="33" customHeight="1">
      <c r="A2" s="404" t="s">
        <v>2021</v>
      </c>
      <c r="B2" s="405"/>
      <c r="C2" s="395"/>
      <c r="D2" s="5"/>
      <c r="E2" s="5"/>
      <c r="F2" s="5"/>
      <c r="G2" s="5"/>
      <c r="H2" s="5"/>
      <c r="I2" s="5"/>
      <c r="J2" s="5"/>
      <c r="K2" s="5"/>
      <c r="L2" s="5"/>
      <c r="M2" s="5"/>
      <c r="N2" s="5"/>
      <c r="O2" s="5"/>
      <c r="P2" s="5"/>
    </row>
    <row r="3" spans="1:16" ht="18.75" customHeight="1">
      <c r="A3" s="222" t="s">
        <v>2022</v>
      </c>
      <c r="B3" s="406"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399" t="s">
        <v>2104</v>
      </c>
      <c r="C46" s="395"/>
      <c r="D46" s="5"/>
      <c r="E46" s="5"/>
      <c r="F46" s="5"/>
      <c r="G46" s="5"/>
      <c r="H46" s="5"/>
      <c r="I46" s="5"/>
      <c r="J46" s="5"/>
      <c r="K46" s="5"/>
      <c r="L46" s="5"/>
      <c r="M46" s="5"/>
      <c r="N46" s="5"/>
      <c r="O46" s="5"/>
      <c r="P46" s="5"/>
    </row>
    <row r="47" spans="1:16" ht="66" hidden="1" customHeight="1">
      <c r="A47" s="39" t="s">
        <v>2105</v>
      </c>
      <c r="B47" s="400" t="s">
        <v>2106</v>
      </c>
      <c r="C47" s="400"/>
      <c r="D47" s="5"/>
      <c r="E47" s="5"/>
      <c r="F47" s="5"/>
      <c r="G47" s="5"/>
      <c r="H47" s="5"/>
      <c r="I47" s="5"/>
      <c r="J47" s="5"/>
      <c r="K47" s="5"/>
      <c r="L47" s="5"/>
      <c r="M47" s="5"/>
      <c r="N47" s="5"/>
      <c r="O47" s="5"/>
      <c r="P47" s="5"/>
    </row>
    <row r="48" spans="1:16" ht="123.75" customHeight="1">
      <c r="A48" s="202" t="s">
        <v>2107</v>
      </c>
      <c r="B48" s="398" t="s">
        <v>2108</v>
      </c>
      <c r="C48" s="397"/>
      <c r="D48" s="5"/>
      <c r="E48" s="5"/>
      <c r="F48" s="5"/>
      <c r="G48" s="5"/>
      <c r="H48" s="5"/>
      <c r="I48" s="5"/>
      <c r="J48" s="5"/>
      <c r="K48" s="5"/>
      <c r="L48" s="5"/>
      <c r="M48" s="5"/>
      <c r="N48" s="5"/>
      <c r="O48" s="5"/>
      <c r="P48" s="5"/>
    </row>
    <row r="49" spans="1:16" ht="34.5" customHeight="1">
      <c r="A49" s="202" t="s">
        <v>2109</v>
      </c>
      <c r="B49" s="396" t="s">
        <v>2110</v>
      </c>
      <c r="C49" s="397"/>
      <c r="D49" s="5"/>
      <c r="E49" s="5"/>
      <c r="F49" s="5"/>
      <c r="G49" s="5"/>
      <c r="H49" s="5"/>
      <c r="I49" s="5"/>
      <c r="J49" s="5"/>
      <c r="K49" s="5"/>
      <c r="L49" s="5"/>
      <c r="M49" s="5"/>
      <c r="N49" s="5"/>
      <c r="O49" s="5"/>
      <c r="P49" s="5"/>
    </row>
    <row r="50" spans="1:16" ht="34.5" customHeight="1">
      <c r="A50" s="202" t="s">
        <v>2111</v>
      </c>
      <c r="B50" s="396" t="s">
        <v>2112</v>
      </c>
      <c r="C50" s="397"/>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1" t="s">
        <v>2118</v>
      </c>
      <c r="C53" s="402"/>
      <c r="D53" s="5"/>
      <c r="E53" s="5"/>
      <c r="F53" s="5"/>
      <c r="G53" s="5"/>
      <c r="H53" s="5"/>
      <c r="I53" s="5"/>
      <c r="J53" s="5"/>
      <c r="K53" s="5"/>
      <c r="L53" s="5"/>
      <c r="M53" s="5"/>
      <c r="N53" s="5"/>
      <c r="O53" s="5"/>
      <c r="P53" s="5"/>
    </row>
    <row r="54" spans="1:16" ht="31.5" customHeight="1">
      <c r="A54" s="224" t="s">
        <v>2119</v>
      </c>
      <c r="B54" s="401" t="s">
        <v>2120</v>
      </c>
      <c r="C54" s="402"/>
      <c r="D54" s="5"/>
      <c r="E54" s="5"/>
      <c r="F54" s="5"/>
      <c r="G54" s="5"/>
      <c r="H54" s="5"/>
      <c r="I54" s="5"/>
      <c r="J54" s="5"/>
      <c r="K54" s="5"/>
      <c r="L54" s="5"/>
      <c r="M54" s="5"/>
      <c r="N54" s="5"/>
      <c r="O54" s="5"/>
      <c r="P54" s="5"/>
    </row>
    <row r="55" spans="1:16" ht="54.6" customHeight="1">
      <c r="A55" s="224" t="s">
        <v>2121</v>
      </c>
      <c r="B55" s="401" t="s">
        <v>2122</v>
      </c>
      <c r="C55" s="402"/>
      <c r="D55" s="5"/>
      <c r="E55" s="5"/>
      <c r="F55" s="5"/>
      <c r="G55" s="5"/>
      <c r="H55" s="5"/>
      <c r="I55" s="5"/>
      <c r="J55" s="5"/>
      <c r="K55" s="5"/>
      <c r="L55" s="5"/>
      <c r="M55" s="5"/>
      <c r="N55" s="5"/>
      <c r="O55" s="5"/>
      <c r="P55" s="5"/>
    </row>
    <row r="56" spans="1:16" ht="54.6" customHeight="1">
      <c r="A56" s="224" t="s">
        <v>2123</v>
      </c>
      <c r="B56" s="401" t="s">
        <v>2124</v>
      </c>
      <c r="C56" s="402"/>
      <c r="D56" s="5"/>
      <c r="E56" s="5"/>
      <c r="F56" s="5"/>
      <c r="G56" s="5"/>
      <c r="H56" s="5"/>
      <c r="I56" s="5"/>
      <c r="J56" s="5"/>
      <c r="K56" s="5"/>
      <c r="L56" s="5"/>
      <c r="M56" s="5"/>
      <c r="N56" s="5"/>
      <c r="O56" s="5"/>
      <c r="P56" s="5"/>
    </row>
    <row r="57" spans="1:16" ht="54" customHeight="1">
      <c r="A57" s="224" t="s">
        <v>2125</v>
      </c>
      <c r="B57" s="401" t="s">
        <v>2126</v>
      </c>
      <c r="C57" s="402"/>
      <c r="D57" s="5"/>
      <c r="E57" s="5"/>
      <c r="F57" s="5"/>
      <c r="G57" s="5"/>
      <c r="H57" s="5"/>
      <c r="I57" s="5"/>
      <c r="J57" s="5"/>
      <c r="K57" s="5"/>
      <c r="L57" s="5"/>
      <c r="M57" s="5"/>
      <c r="N57" s="5"/>
      <c r="O57" s="5"/>
      <c r="P57" s="5"/>
    </row>
    <row r="58" spans="1:16" ht="31.2" customHeight="1">
      <c r="A58" s="270" t="s">
        <v>2127</v>
      </c>
      <c r="B58" s="392" t="s">
        <v>2128</v>
      </c>
      <c r="C58" s="393"/>
      <c r="D58" s="5"/>
      <c r="E58" s="5"/>
      <c r="F58" s="5"/>
      <c r="G58" s="5"/>
      <c r="H58" s="5"/>
      <c r="I58" s="5"/>
      <c r="J58" s="5"/>
      <c r="K58" s="5"/>
      <c r="L58" s="5"/>
      <c r="M58" s="5"/>
      <c r="N58" s="5"/>
      <c r="O58" s="5"/>
      <c r="P58" s="5"/>
    </row>
    <row r="59" spans="1:16" ht="46.5" customHeight="1">
      <c r="A59" s="302" t="s">
        <v>2129</v>
      </c>
      <c r="B59" s="407" t="s">
        <v>2130</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67" t="s">
        <v>1970</v>
      </c>
      <c r="B2" s="368"/>
      <c r="C2" s="368"/>
      <c r="D2" s="368"/>
      <c r="E2" s="368"/>
      <c r="F2" s="368"/>
      <c r="G2" s="368"/>
      <c r="H2" s="368"/>
      <c r="I2" s="368"/>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29986</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37"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37"/>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37"/>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37"/>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37"/>
      <c r="F11" s="363" t="s">
        <v>1983</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37"/>
      <c r="F12" s="361" t="s">
        <v>1984</v>
      </c>
      <c r="G12" s="362"/>
      <c r="H12" s="321" t="s">
        <v>1985</v>
      </c>
      <c r="I12" s="27" t="s">
        <v>1986</v>
      </c>
      <c r="J12" s="228"/>
      <c r="K12" s="228"/>
      <c r="L12" s="5"/>
      <c r="M12" s="5"/>
      <c r="N12" s="5"/>
      <c r="O12" s="5"/>
      <c r="P12" s="5"/>
      <c r="Q12" s="5"/>
      <c r="R12" s="5"/>
      <c r="S12" s="5"/>
      <c r="T12" s="5"/>
      <c r="U12" s="5"/>
      <c r="V12" s="5"/>
      <c r="W12" s="5"/>
    </row>
    <row r="13" spans="1:23" ht="22.8">
      <c r="B13" s="18" t="s">
        <v>1987</v>
      </c>
      <c r="C13" s="242" t="s">
        <v>5</v>
      </c>
      <c r="D13" s="314"/>
      <c r="E13" s="337"/>
      <c r="F13" s="334" t="s">
        <v>1988</v>
      </c>
      <c r="G13" s="335"/>
      <c r="H13" s="336"/>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c r="A17" s="358" t="s">
        <v>1977</v>
      </c>
      <c r="B17" s="341" t="str">
        <f>'PR-RAS'!B6</f>
        <v>PRIHODI POSLOVANJA (šifre 61+62+63+64+65+66+67+68)</v>
      </c>
      <c r="C17" s="342"/>
      <c r="D17" s="342"/>
      <c r="E17" s="342"/>
      <c r="F17" s="343"/>
      <c r="G17" s="28" t="str">
        <f>'PR-RAS'!C6</f>
        <v>6</v>
      </c>
      <c r="H17" s="275">
        <f>'PR-RAS'!D6</f>
        <v>4027046.39</v>
      </c>
      <c r="I17" s="275">
        <f>'PR-RAS'!E6</f>
        <v>7344637.4800000014</v>
      </c>
      <c r="J17" s="5"/>
      <c r="K17" s="5"/>
      <c r="L17" s="5"/>
      <c r="M17" s="5"/>
      <c r="N17" s="5"/>
      <c r="O17" s="5"/>
      <c r="P17" s="5"/>
      <c r="Q17" s="5"/>
      <c r="R17" s="5"/>
      <c r="S17" s="5"/>
      <c r="T17" s="5"/>
      <c r="U17" s="5"/>
      <c r="V17" s="5"/>
      <c r="W17" s="5"/>
    </row>
    <row r="18" spans="1:23" ht="12.75" customHeight="1">
      <c r="A18" s="359"/>
      <c r="B18" s="344" t="str">
        <f>'PR-RAS'!B152</f>
        <v xml:space="preserve">RASHODI POSLOVANJA (šifre 31+32+34+35+36+37+38) </v>
      </c>
      <c r="C18" s="345"/>
      <c r="D18" s="345"/>
      <c r="E18" s="345"/>
      <c r="F18" s="346"/>
      <c r="G18" s="29" t="str">
        <f>'PR-RAS'!C152</f>
        <v>3</v>
      </c>
      <c r="H18" s="275">
        <f>'PR-RAS'!D152</f>
        <v>3305564.55</v>
      </c>
      <c r="I18" s="275">
        <f>'PR-RAS'!E152</f>
        <v>4551303.0900000008</v>
      </c>
      <c r="J18" s="5"/>
      <c r="K18" s="5"/>
      <c r="L18" s="5"/>
      <c r="M18" s="5"/>
      <c r="N18" s="5"/>
      <c r="O18" s="5"/>
      <c r="P18" s="5"/>
      <c r="Q18" s="5"/>
      <c r="R18" s="5"/>
      <c r="S18" s="5"/>
      <c r="T18" s="5"/>
      <c r="U18" s="5"/>
      <c r="V18" s="5"/>
      <c r="W18" s="5"/>
    </row>
    <row r="19" spans="1:23" ht="12.75" customHeight="1">
      <c r="A19" s="359"/>
      <c r="B19" s="344" t="str">
        <f>'PR-RAS'!B649</f>
        <v>Višak prihoda i primitaka raspoloživ u sljedećem razdoblju (šifre X005 + '9221-9222' - Y005 - '9222-9221')</v>
      </c>
      <c r="C19" s="345"/>
      <c r="D19" s="345"/>
      <c r="E19" s="345"/>
      <c r="F19" s="346"/>
      <c r="G19" s="29" t="str">
        <f>'PR-RAS'!C649</f>
        <v>X006</v>
      </c>
      <c r="H19" s="275">
        <f>'PR-RAS'!D649</f>
        <v>0</v>
      </c>
      <c r="I19" s="275">
        <f>'PR-RAS'!E649</f>
        <v>128953.7100000002</v>
      </c>
      <c r="J19" s="5"/>
      <c r="K19" s="5"/>
      <c r="L19" s="5"/>
      <c r="M19" s="5"/>
      <c r="N19" s="5"/>
      <c r="O19" s="5"/>
      <c r="P19" s="5"/>
      <c r="Q19" s="5"/>
      <c r="R19" s="5"/>
      <c r="S19" s="5"/>
      <c r="T19" s="5"/>
      <c r="U19" s="5"/>
      <c r="V19" s="5"/>
      <c r="W19" s="5"/>
    </row>
    <row r="20" spans="1:23" ht="12.75" customHeight="1">
      <c r="A20" s="360"/>
      <c r="B20" s="347" t="str">
        <f>'PR-RAS'!B650</f>
        <v>Manjak prihoda i primitaka za pokriće u sljedećem razdoblju (šifre Y005 + '9222-9221' - X005 - '9221-9222' )</v>
      </c>
      <c r="C20" s="348"/>
      <c r="D20" s="348"/>
      <c r="E20" s="348"/>
      <c r="F20" s="349"/>
      <c r="G20" s="30" t="str">
        <f>'PR-RAS'!C650</f>
        <v>Y006</v>
      </c>
      <c r="H20" s="275">
        <f>'PR-RAS'!D650</f>
        <v>841231.5699999996</v>
      </c>
      <c r="I20" s="275">
        <f>'PR-RAS'!E650</f>
        <v>0</v>
      </c>
      <c r="J20" s="5"/>
      <c r="K20" s="5"/>
      <c r="L20" s="5"/>
      <c r="M20" s="5"/>
      <c r="N20" s="5"/>
      <c r="O20" s="5"/>
      <c r="P20" s="5"/>
      <c r="Q20" s="5"/>
      <c r="R20" s="5"/>
      <c r="S20" s="5"/>
      <c r="T20" s="5"/>
      <c r="U20" s="5"/>
      <c r="V20" s="5"/>
      <c r="W20" s="5"/>
    </row>
    <row r="21" spans="1:23" ht="29.25" customHeight="1">
      <c r="A21" s="200" t="s">
        <v>1989</v>
      </c>
      <c r="B21" s="338" t="s">
        <v>8</v>
      </c>
      <c r="C21" s="339"/>
      <c r="D21" s="339"/>
      <c r="E21" s="339"/>
      <c r="F21" s="340"/>
      <c r="G21" s="201" t="s">
        <v>9</v>
      </c>
      <c r="H21" s="265" t="s">
        <v>1990</v>
      </c>
      <c r="I21" s="266" t="s">
        <v>1991</v>
      </c>
      <c r="J21" s="5"/>
      <c r="K21" s="5"/>
      <c r="L21" s="5"/>
      <c r="M21" s="5"/>
      <c r="N21" s="5"/>
      <c r="O21" s="5"/>
      <c r="P21" s="5"/>
      <c r="Q21" s="5"/>
      <c r="R21" s="5"/>
      <c r="S21" s="5"/>
      <c r="T21" s="5"/>
      <c r="U21" s="5"/>
      <c r="V21" s="5"/>
      <c r="W21" s="5"/>
    </row>
    <row r="22" spans="1:23" ht="12.75" customHeight="1">
      <c r="A22" s="358" t="s">
        <v>1980</v>
      </c>
      <c r="B22" s="341" t="str">
        <f>BILANCA!B7</f>
        <v>Nefinancijska imovina (šifre 01+02+03+04+05+06)</v>
      </c>
      <c r="C22" s="342"/>
      <c r="D22" s="342"/>
      <c r="E22" s="342"/>
      <c r="F22" s="343"/>
      <c r="G22" s="126" t="str">
        <f>BILANCA!C7</f>
        <v>B002</v>
      </c>
      <c r="H22" s="275">
        <f>BILANCA!D7</f>
        <v>5775423.5100000007</v>
      </c>
      <c r="I22" s="275">
        <f>BILANCA!E7</f>
        <v>7102491.0099999998</v>
      </c>
      <c r="J22" s="5"/>
      <c r="K22" s="5"/>
      <c r="L22" s="5"/>
      <c r="M22" s="5"/>
      <c r="N22" s="5"/>
      <c r="O22" s="5"/>
      <c r="P22" s="5"/>
      <c r="Q22" s="5"/>
      <c r="R22" s="5"/>
      <c r="S22" s="5"/>
      <c r="T22" s="5"/>
      <c r="U22" s="5"/>
      <c r="V22" s="5"/>
      <c r="W22" s="5"/>
    </row>
    <row r="23" spans="1:23" ht="12.75" customHeight="1">
      <c r="A23" s="359"/>
      <c r="B23" s="344" t="str">
        <f>BILANCA!B69</f>
        <v>Financijska imovina (šifre 11+12+13+14+15+16+17+19)</v>
      </c>
      <c r="C23" s="345"/>
      <c r="D23" s="345"/>
      <c r="E23" s="345"/>
      <c r="F23" s="346"/>
      <c r="G23" s="127" t="str">
        <f>BILANCA!C69</f>
        <v>1</v>
      </c>
      <c r="H23" s="275">
        <f>BILANCA!D69</f>
        <v>1760223.99</v>
      </c>
      <c r="I23" s="275">
        <f>BILANCA!E69</f>
        <v>2689709.1400000006</v>
      </c>
      <c r="J23" s="5"/>
      <c r="K23" s="5"/>
      <c r="L23" s="5"/>
      <c r="M23" s="5"/>
      <c r="N23" s="5"/>
      <c r="O23" s="5"/>
      <c r="P23" s="5"/>
      <c r="Q23" s="5"/>
      <c r="R23" s="5"/>
      <c r="S23" s="5"/>
      <c r="T23" s="5"/>
      <c r="U23" s="5"/>
      <c r="V23" s="5"/>
      <c r="W23" s="5"/>
    </row>
    <row r="24" spans="1:23" ht="12.75" customHeight="1">
      <c r="A24" s="359"/>
      <c r="B24" s="344" t="str">
        <f>BILANCA!B177</f>
        <v xml:space="preserve">Obveze (šifre 23+24+25+26+27+29) </v>
      </c>
      <c r="C24" s="345"/>
      <c r="D24" s="345"/>
      <c r="E24" s="345"/>
      <c r="F24" s="346"/>
      <c r="G24" s="127" t="str">
        <f>BILANCA!C177</f>
        <v>2</v>
      </c>
      <c r="H24" s="275">
        <f>BILANCA!D177</f>
        <v>1025175.72</v>
      </c>
      <c r="I24" s="275">
        <f>BILANCA!E177</f>
        <v>695031.38</v>
      </c>
      <c r="J24" s="5"/>
      <c r="K24" s="5"/>
      <c r="L24" s="5"/>
      <c r="M24" s="5"/>
      <c r="N24" s="5"/>
      <c r="O24" s="5"/>
      <c r="P24" s="5"/>
      <c r="Q24" s="5"/>
      <c r="R24" s="5"/>
      <c r="S24" s="5"/>
      <c r="T24" s="5"/>
      <c r="U24" s="5"/>
      <c r="V24" s="5"/>
      <c r="W24" s="5"/>
    </row>
    <row r="25" spans="1:23" ht="12.75" customHeight="1">
      <c r="A25" s="360"/>
      <c r="B25" s="347" t="str">
        <f>BILANCA!B251</f>
        <v>Vlastiti izvori (šifre 91 + 922 - 93 + 96 + 97)</v>
      </c>
      <c r="C25" s="348"/>
      <c r="D25" s="348"/>
      <c r="E25" s="348"/>
      <c r="F25" s="349"/>
      <c r="G25" s="128" t="str">
        <f>BILANCA!C251</f>
        <v>9</v>
      </c>
      <c r="H25" s="275">
        <f>BILANCA!D251</f>
        <v>6510471.7800000012</v>
      </c>
      <c r="I25" s="275">
        <f>BILANCA!E251</f>
        <v>9097168.7699999996</v>
      </c>
      <c r="J25" s="5"/>
      <c r="K25" s="5"/>
      <c r="L25" s="5"/>
      <c r="M25" s="5"/>
      <c r="N25" s="5"/>
      <c r="O25" s="5"/>
      <c r="P25" s="5"/>
      <c r="Q25" s="5"/>
      <c r="R25" s="5"/>
      <c r="S25" s="5"/>
      <c r="T25" s="5"/>
      <c r="U25" s="5"/>
      <c r="V25" s="5"/>
      <c r="W25" s="5"/>
    </row>
    <row r="26" spans="1:23" ht="48">
      <c r="A26" s="200" t="s">
        <v>1989</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c r="A27" s="358" t="s">
        <v>1992</v>
      </c>
      <c r="B27" s="341" t="str">
        <f>'RAS-funkcijski'!B5</f>
        <v>Opće javne usluge (šifre 011+012+013+014 do 018)</v>
      </c>
      <c r="C27" s="342"/>
      <c r="D27" s="342"/>
      <c r="E27" s="342"/>
      <c r="F27" s="343"/>
      <c r="G27" s="126" t="str">
        <f>'RAS-funkcijski'!C5</f>
        <v>01</v>
      </c>
      <c r="H27" s="275">
        <f>'RAS-funkcijski'!D5</f>
        <v>826829.69000000006</v>
      </c>
      <c r="I27" s="275">
        <f>'RAS-funkcijski'!E5</f>
        <v>1241999.3799999999</v>
      </c>
      <c r="J27" s="5"/>
      <c r="K27" s="5"/>
      <c r="L27" s="5"/>
      <c r="M27" s="5"/>
      <c r="N27" s="5"/>
      <c r="O27" s="5"/>
      <c r="P27" s="5"/>
      <c r="Q27" s="5"/>
      <c r="R27" s="5"/>
      <c r="S27" s="5"/>
      <c r="T27" s="5"/>
      <c r="U27" s="5"/>
      <c r="V27" s="5"/>
      <c r="W27" s="5"/>
    </row>
    <row r="28" spans="1:23" ht="12.75" customHeight="1">
      <c r="A28" s="359"/>
      <c r="B28" s="344" t="str">
        <f>'RAS-funkcijski'!B35</f>
        <v>Ekonomski poslovi (šifre 041+042+043+044+045+046+047+048+049)</v>
      </c>
      <c r="C28" s="345"/>
      <c r="D28" s="345"/>
      <c r="E28" s="345"/>
      <c r="F28" s="346"/>
      <c r="G28" s="127" t="str">
        <f>'RAS-funkcijski'!C35</f>
        <v>04</v>
      </c>
      <c r="H28" s="275">
        <f>'RAS-funkcijski'!D35</f>
        <v>920565.47000000009</v>
      </c>
      <c r="I28" s="275">
        <f>'RAS-funkcijski'!E35</f>
        <v>351010.83</v>
      </c>
      <c r="J28" s="5"/>
      <c r="K28" s="5"/>
      <c r="L28" s="5"/>
      <c r="M28" s="5"/>
      <c r="N28" s="5"/>
      <c r="O28" s="5"/>
      <c r="P28" s="5"/>
      <c r="Q28" s="5"/>
      <c r="R28" s="5"/>
      <c r="S28" s="5"/>
      <c r="T28" s="5"/>
      <c r="U28" s="5"/>
      <c r="V28" s="5"/>
      <c r="W28" s="5"/>
    </row>
    <row r="29" spans="1:23" ht="12.75" customHeight="1">
      <c r="A29" s="359"/>
      <c r="B29" s="344" t="str">
        <f>'RAS-funkcijski'!B88</f>
        <v>Rashodi vezani za stanovanje i kom. pogodnosti koji nisu drugdje svrstani</v>
      </c>
      <c r="C29" s="345"/>
      <c r="D29" s="345"/>
      <c r="E29" s="345"/>
      <c r="F29" s="346"/>
      <c r="G29" s="127" t="str">
        <f>'RAS-funkcijski'!C88</f>
        <v>066</v>
      </c>
      <c r="H29" s="275">
        <f>'RAS-funkcijski'!D88</f>
        <v>1163048.1399999999</v>
      </c>
      <c r="I29" s="275">
        <f>'RAS-funkcijski'!E88</f>
        <v>3007054.45</v>
      </c>
      <c r="J29" s="5"/>
      <c r="K29" s="5"/>
      <c r="L29" s="5"/>
      <c r="M29" s="5"/>
      <c r="N29" s="5"/>
      <c r="O29" s="5"/>
      <c r="P29" s="5"/>
      <c r="Q29" s="5"/>
      <c r="R29" s="5"/>
      <c r="S29" s="5"/>
      <c r="T29" s="5"/>
      <c r="U29" s="5"/>
      <c r="V29" s="5"/>
      <c r="W29" s="5"/>
    </row>
    <row r="30" spans="1:23" ht="12.75" customHeight="1">
      <c r="A30" s="359"/>
      <c r="B30" s="344" t="str">
        <f>'RAS-funkcijski'!B114</f>
        <v>Obrazovanje (šifre 091+092+093+094+095+096+097+098)</v>
      </c>
      <c r="C30" s="345"/>
      <c r="D30" s="345"/>
      <c r="E30" s="345"/>
      <c r="F30" s="346"/>
      <c r="G30" s="127" t="str">
        <f>'RAS-funkcijski'!C114</f>
        <v>09</v>
      </c>
      <c r="H30" s="275">
        <f>'RAS-funkcijski'!D114</f>
        <v>301400.40000000002</v>
      </c>
      <c r="I30" s="275">
        <f>'RAS-funkcijski'!E114</f>
        <v>718800.68</v>
      </c>
      <c r="J30" s="5"/>
      <c r="K30" s="5"/>
      <c r="L30" s="5"/>
      <c r="M30" s="5"/>
      <c r="N30" s="5"/>
      <c r="O30" s="5"/>
      <c r="P30" s="5"/>
      <c r="Q30" s="5"/>
      <c r="R30" s="5"/>
      <c r="S30" s="5"/>
      <c r="T30" s="5"/>
      <c r="U30" s="5"/>
      <c r="V30" s="5"/>
      <c r="W30" s="5"/>
    </row>
    <row r="31" spans="1:23" ht="12.75" customHeight="1">
      <c r="A31" s="360"/>
      <c r="B31" s="347" t="str">
        <f>'RAS-funkcijski'!B141</f>
        <v>Kontrolni zbroj (šifre 01+02+03+04+05+06+07+08+09+10)</v>
      </c>
      <c r="C31" s="348"/>
      <c r="D31" s="348"/>
      <c r="E31" s="348"/>
      <c r="F31" s="349"/>
      <c r="G31" s="128" t="str">
        <f>'RAS-funkcijski'!C141</f>
        <v>R1</v>
      </c>
      <c r="H31" s="275">
        <f>'RAS-funkcijski'!D141</f>
        <v>4461299.8900000006</v>
      </c>
      <c r="I31" s="275">
        <f>'RAS-funkcijski'!E141</f>
        <v>6374556.7100000009</v>
      </c>
      <c r="J31" s="5"/>
      <c r="K31" s="5"/>
      <c r="L31" s="5"/>
      <c r="M31" s="5"/>
      <c r="N31" s="5"/>
      <c r="O31" s="5"/>
      <c r="P31" s="5"/>
      <c r="Q31" s="5"/>
      <c r="R31" s="5"/>
      <c r="S31" s="5"/>
      <c r="T31" s="5"/>
      <c r="U31" s="5"/>
      <c r="V31" s="5"/>
      <c r="W31" s="5"/>
    </row>
    <row r="32" spans="1:23" ht="29.25" customHeight="1">
      <c r="A32" s="200" t="s">
        <v>1989</v>
      </c>
      <c r="B32" s="338" t="s">
        <v>8</v>
      </c>
      <c r="C32" s="339"/>
      <c r="D32" s="339"/>
      <c r="E32" s="339"/>
      <c r="F32" s="340"/>
      <c r="G32" s="201" t="s">
        <v>9</v>
      </c>
      <c r="H32" s="265" t="s">
        <v>1993</v>
      </c>
      <c r="I32" s="266" t="s">
        <v>1994</v>
      </c>
      <c r="J32" s="5"/>
      <c r="K32" s="5"/>
      <c r="L32" s="5"/>
      <c r="M32" s="5"/>
      <c r="N32" s="5"/>
      <c r="O32" s="5"/>
      <c r="P32" s="5"/>
      <c r="Q32" s="5"/>
      <c r="R32" s="5"/>
      <c r="S32" s="5"/>
      <c r="T32" s="5"/>
      <c r="U32" s="5"/>
      <c r="V32" s="5"/>
      <c r="W32" s="5"/>
    </row>
    <row r="33" spans="1:23" ht="12.75" customHeight="1">
      <c r="A33" s="358" t="s">
        <v>1982</v>
      </c>
      <c r="B33" s="355" t="str">
        <f>'P-VRIO'!B5</f>
        <v>Promjene u vrijednosti i obujmu imovine (šifre 91511+91512)</v>
      </c>
      <c r="C33" s="342"/>
      <c r="D33" s="342"/>
      <c r="E33" s="342"/>
      <c r="F33" s="343"/>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9"/>
      <c r="B34" s="356" t="str">
        <f>'P-VRIO'!B22</f>
        <v>Promjene u obujmu imovine (šifre P016+P023)</v>
      </c>
      <c r="C34" s="345"/>
      <c r="D34" s="345"/>
      <c r="E34" s="345"/>
      <c r="F34" s="34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8" t="s">
        <v>8</v>
      </c>
      <c r="C37" s="339"/>
      <c r="D37" s="339"/>
      <c r="E37" s="339"/>
      <c r="F37" s="340"/>
      <c r="G37" s="201" t="s">
        <v>9</v>
      </c>
      <c r="H37" s="265" t="s">
        <v>1990</v>
      </c>
      <c r="I37" s="266" t="s">
        <v>1951</v>
      </c>
      <c r="J37" s="5"/>
      <c r="K37" s="5"/>
      <c r="L37" s="5"/>
      <c r="M37" s="5"/>
      <c r="N37" s="5"/>
      <c r="O37" s="5"/>
      <c r="P37" s="5"/>
      <c r="Q37" s="5"/>
      <c r="R37" s="5"/>
      <c r="S37" s="5"/>
      <c r="T37" s="5"/>
      <c r="U37" s="5"/>
      <c r="V37" s="5"/>
      <c r="W37" s="5"/>
    </row>
    <row r="38" spans="1:23" ht="12.75" customHeight="1">
      <c r="A38" s="358" t="s">
        <v>1983</v>
      </c>
      <c r="B38" s="341" t="str">
        <f>OBVEZE!B5</f>
        <v>Stanje obveza 1. siječnja (=stanju obveza iz Izvještaja o obvezama na 31. prosinca prethodne godine)</v>
      </c>
      <c r="C38" s="342"/>
      <c r="D38" s="342"/>
      <c r="E38" s="342"/>
      <c r="F38" s="343"/>
      <c r="G38" s="126" t="str">
        <f>OBVEZE!C5</f>
        <v>V001</v>
      </c>
      <c r="H38" s="275">
        <f>OBVEZE!D5</f>
        <v>1025175.72</v>
      </c>
      <c r="I38" s="275" t="s">
        <v>1995</v>
      </c>
      <c r="J38" s="5"/>
      <c r="K38" s="5"/>
      <c r="L38" s="5"/>
      <c r="M38" s="5"/>
      <c r="N38" s="5"/>
      <c r="O38" s="5"/>
      <c r="P38" s="5"/>
      <c r="Q38" s="5"/>
      <c r="R38" s="5"/>
      <c r="S38" s="5"/>
      <c r="T38" s="5"/>
      <c r="U38" s="5"/>
      <c r="V38" s="5"/>
      <c r="W38" s="5"/>
    </row>
    <row r="39" spans="1:23" ht="12.75" customHeight="1">
      <c r="A39" s="359"/>
      <c r="B39" s="344" t="str">
        <f>OBVEZE!B44</f>
        <v>Stanje obveza na kraju izvještajnog razdoblja (šifre V001+V002-V004) i (šifre V007+V009)</v>
      </c>
      <c r="C39" s="345"/>
      <c r="D39" s="345"/>
      <c r="E39" s="345"/>
      <c r="F39" s="346"/>
      <c r="G39" s="127" t="str">
        <f>OBVEZE!C44</f>
        <v>V006</v>
      </c>
      <c r="H39" s="275" t="s">
        <v>1995</v>
      </c>
      <c r="I39" s="275">
        <f>OBVEZE!D44</f>
        <v>695031.37999999989</v>
      </c>
      <c r="J39" s="5"/>
      <c r="K39" s="5"/>
      <c r="L39" s="5"/>
      <c r="M39" s="5"/>
      <c r="N39" s="5"/>
      <c r="O39" s="5"/>
      <c r="P39" s="5"/>
      <c r="Q39" s="5"/>
      <c r="R39" s="5"/>
      <c r="S39" s="5"/>
      <c r="T39" s="5"/>
      <c r="U39" s="5"/>
      <c r="V39" s="5"/>
      <c r="W39" s="5"/>
    </row>
    <row r="40" spans="1:23" ht="12.75" customHeight="1">
      <c r="A40" s="359"/>
      <c r="B40" s="344" t="str">
        <f>OBVEZE!B45</f>
        <v>Stanje dospjelih obveza na kraju izvještajnog razdoblja (šifre V008+D23+D24 + 'D dio 25,26' + D27)</v>
      </c>
      <c r="C40" s="345"/>
      <c r="D40" s="345"/>
      <c r="E40" s="345"/>
      <c r="F40" s="346"/>
      <c r="G40" s="127" t="str">
        <f>OBVEZE!C45</f>
        <v>V007</v>
      </c>
      <c r="H40" s="275" t="s">
        <v>1995</v>
      </c>
      <c r="I40" s="275">
        <f>OBVEZE!D45</f>
        <v>338471.17999999993</v>
      </c>
      <c r="J40" s="5"/>
      <c r="K40" s="5"/>
      <c r="L40" s="5"/>
      <c r="M40" s="5"/>
      <c r="N40" s="5"/>
      <c r="O40" s="5"/>
      <c r="P40" s="5"/>
      <c r="Q40" s="5"/>
      <c r="R40" s="5"/>
      <c r="S40" s="5"/>
      <c r="T40" s="5"/>
      <c r="U40" s="5"/>
      <c r="V40" s="5"/>
      <c r="W40" s="5"/>
    </row>
    <row r="41" spans="1:23" ht="12.75" customHeight="1">
      <c r="A41" s="360"/>
      <c r="B41" s="347" t="str">
        <f>OBVEZE!B104</f>
        <v>Stanje nedospjelih obveza na kraju izvještajnog razdoblja (šifre V010 + ND23 + ND24 + 'ND dio 25,26' + ND27)</v>
      </c>
      <c r="C41" s="348"/>
      <c r="D41" s="348"/>
      <c r="E41" s="348"/>
      <c r="F41" s="349"/>
      <c r="G41" s="128" t="str">
        <f>OBVEZE!C104</f>
        <v>V009</v>
      </c>
      <c r="H41" s="276" t="s">
        <v>1995</v>
      </c>
      <c r="I41" s="276">
        <f>OBVEZE!D104</f>
        <v>356560.2</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130" zoomScaleNormal="130" workbookViewId="0">
      <selection activeCell="B342" sqref="B342"/>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77" t="s">
        <v>6</v>
      </c>
      <c r="B2" s="378"/>
      <c r="C2" s="378"/>
      <c r="D2" s="378"/>
      <c r="E2" s="378"/>
      <c r="F2" s="378"/>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9" t="s">
        <v>14</v>
      </c>
      <c r="B5" s="380"/>
      <c r="C5" s="166"/>
      <c r="D5" s="52"/>
      <c r="E5" s="52"/>
      <c r="F5" s="44"/>
    </row>
    <row r="6" spans="1:24" ht="12.75" customHeight="1">
      <c r="A6" s="63">
        <v>6</v>
      </c>
      <c r="B6" s="220" t="s">
        <v>15</v>
      </c>
      <c r="C6" s="247" t="s">
        <v>16</v>
      </c>
      <c r="D6" s="60">
        <f>D7+D43+D49+D82+D106+D125+D134+D140</f>
        <v>4027046.39</v>
      </c>
      <c r="E6" s="60">
        <f>E7+E43+E49+E82+E106+E125+E134+E140</f>
        <v>7344637.4800000014</v>
      </c>
      <c r="F6" s="45">
        <f t="shared" ref="F6:F132" si="0">IF(D6&lt;&gt;0,IF(E6/D6&gt;=100,"&gt;&gt;100",E6/D6*100),"-")</f>
        <v>182.38273833244821</v>
      </c>
    </row>
    <row r="7" spans="1:24" ht="12.75" customHeight="1">
      <c r="A7" s="63">
        <v>61</v>
      </c>
      <c r="B7" s="220" t="s">
        <v>17</v>
      </c>
      <c r="C7" s="247" t="s">
        <v>18</v>
      </c>
      <c r="D7" s="60">
        <f>D8+D17+D23+D29+D36+D39</f>
        <v>2082207.98</v>
      </c>
      <c r="E7" s="60">
        <f>E8+E17+E23+E29+E36+E39</f>
        <v>2256484.9700000002</v>
      </c>
      <c r="F7" s="45">
        <f t="shared" si="0"/>
        <v>108.36981664050678</v>
      </c>
    </row>
    <row r="8" spans="1:24" ht="12.75" customHeight="1">
      <c r="A8" s="63">
        <v>611</v>
      </c>
      <c r="B8" s="220" t="s">
        <v>19</v>
      </c>
      <c r="C8" s="247" t="s">
        <v>20</v>
      </c>
      <c r="D8" s="60">
        <f>SUM(D9:D14)-D15-D16</f>
        <v>1150998.93</v>
      </c>
      <c r="E8" s="60">
        <f>SUM(E9:E14)-E15-E16</f>
        <v>1406791.31</v>
      </c>
      <c r="F8" s="45">
        <f t="shared" si="0"/>
        <v>122.22351153706113</v>
      </c>
    </row>
    <row r="9" spans="1:24" ht="12.75" customHeight="1">
      <c r="A9" s="63">
        <v>6111</v>
      </c>
      <c r="B9" s="65" t="s">
        <v>21</v>
      </c>
      <c r="C9" s="247" t="s">
        <v>22</v>
      </c>
      <c r="D9" s="194">
        <v>675373.64</v>
      </c>
      <c r="E9" s="194">
        <v>722965.52</v>
      </c>
      <c r="F9" s="45">
        <f t="shared" si="0"/>
        <v>107.04674822665569</v>
      </c>
    </row>
    <row r="10" spans="1:24" ht="12.75" customHeight="1">
      <c r="A10" s="63">
        <v>6112</v>
      </c>
      <c r="B10" s="65" t="s">
        <v>23</v>
      </c>
      <c r="C10" s="247" t="s">
        <v>24</v>
      </c>
      <c r="D10" s="194">
        <v>119573.22</v>
      </c>
      <c r="E10" s="194">
        <v>110180.34</v>
      </c>
      <c r="F10" s="45">
        <f t="shared" si="0"/>
        <v>92.144662492153344</v>
      </c>
    </row>
    <row r="11" spans="1:24" ht="12.75" customHeight="1">
      <c r="A11" s="63">
        <v>6113</v>
      </c>
      <c r="B11" s="65" t="s">
        <v>25</v>
      </c>
      <c r="C11" s="247" t="s">
        <v>26</v>
      </c>
      <c r="D11" s="194">
        <v>253457.94</v>
      </c>
      <c r="E11" s="194">
        <v>508142.22</v>
      </c>
      <c r="F11" s="45">
        <f t="shared" si="0"/>
        <v>200.48384359156395</v>
      </c>
    </row>
    <row r="12" spans="1:24" ht="12.75" customHeight="1">
      <c r="A12" s="63">
        <v>6114</v>
      </c>
      <c r="B12" s="65" t="s">
        <v>27</v>
      </c>
      <c r="C12" s="247" t="s">
        <v>28</v>
      </c>
      <c r="D12" s="194">
        <v>122672.33</v>
      </c>
      <c r="E12" s="194">
        <v>113395.47</v>
      </c>
      <c r="F12" s="45">
        <f t="shared" si="0"/>
        <v>92.437691531578466</v>
      </c>
    </row>
    <row r="13" spans="1:24" ht="12.75" customHeight="1">
      <c r="A13" s="63">
        <v>6115</v>
      </c>
      <c r="B13" s="65" t="s">
        <v>29</v>
      </c>
      <c r="C13" s="247" t="s">
        <v>30</v>
      </c>
      <c r="D13" s="194">
        <v>37401.660000000003</v>
      </c>
      <c r="E13" s="194">
        <v>47915.19</v>
      </c>
      <c r="F13" s="45">
        <f t="shared" si="0"/>
        <v>128.10979512674038</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57479.86</v>
      </c>
      <c r="E15" s="194">
        <v>95807.43</v>
      </c>
      <c r="F15" s="45">
        <f t="shared" si="0"/>
        <v>166.67999887264858</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826042.78</v>
      </c>
      <c r="E23" s="60">
        <f t="shared" si="2"/>
        <v>751132.27</v>
      </c>
      <c r="F23" s="45">
        <f t="shared" si="0"/>
        <v>90.931400671524543</v>
      </c>
    </row>
    <row r="24" spans="1:6" ht="12.75" customHeight="1">
      <c r="A24" s="63">
        <v>6131</v>
      </c>
      <c r="B24" s="65" t="s">
        <v>51</v>
      </c>
      <c r="C24" s="247" t="s">
        <v>52</v>
      </c>
      <c r="D24" s="194">
        <v>559386.31999999995</v>
      </c>
      <c r="E24" s="194">
        <v>430513.76</v>
      </c>
      <c r="F24" s="45">
        <f t="shared" si="0"/>
        <v>76.961796277034452</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266656.46000000002</v>
      </c>
      <c r="E27" s="194">
        <v>320618.51</v>
      </c>
      <c r="F27" s="45">
        <f t="shared" si="0"/>
        <v>120.23654330369496</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105166.27</v>
      </c>
      <c r="E29" s="60">
        <f>SUM(E30:E35)</f>
        <v>98561.39</v>
      </c>
      <c r="F29" s="45">
        <f t="shared" si="0"/>
        <v>93.719583284640592</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105166.27</v>
      </c>
      <c r="E31" s="194">
        <v>98455.21</v>
      </c>
      <c r="F31" s="45">
        <f t="shared" si="0"/>
        <v>93.618619353905018</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106.18</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2.8">
      <c r="A49" s="63">
        <v>63</v>
      </c>
      <c r="B49" s="65" t="s">
        <v>101</v>
      </c>
      <c r="C49" s="247" t="s">
        <v>102</v>
      </c>
      <c r="D49" s="60">
        <f>D50+D53+D58+D61+D64+D68+D71+D74+D77</f>
        <v>521418.18</v>
      </c>
      <c r="E49" s="60">
        <f>E50+E53+E58+E61+E64+E68+E71+E74+E77</f>
        <v>3603627.64</v>
      </c>
      <c r="F49" s="45">
        <f t="shared" si="0"/>
        <v>691.12044386331149</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2.8">
      <c r="A58" s="63">
        <v>633</v>
      </c>
      <c r="B58" s="65" t="s">
        <v>119</v>
      </c>
      <c r="C58" s="247" t="s">
        <v>120</v>
      </c>
      <c r="D58" s="60">
        <f t="shared" ref="D58:E58" si="9">SUM(D59:D60)</f>
        <v>491216.3</v>
      </c>
      <c r="E58" s="60">
        <f t="shared" si="9"/>
        <v>3573702.89</v>
      </c>
      <c r="F58" s="45">
        <f t="shared" si="0"/>
        <v>727.52123453558045</v>
      </c>
    </row>
    <row r="59" spans="1:6" ht="12">
      <c r="A59" s="63">
        <v>6331</v>
      </c>
      <c r="B59" s="65" t="s">
        <v>121</v>
      </c>
      <c r="C59" s="247" t="s">
        <v>122</v>
      </c>
      <c r="D59" s="194">
        <v>51347.92</v>
      </c>
      <c r="E59" s="194">
        <v>3274907.99</v>
      </c>
      <c r="F59" s="45">
        <f t="shared" si="0"/>
        <v>6377.8785781390961</v>
      </c>
    </row>
    <row r="60" spans="1:6" ht="12">
      <c r="A60" s="63">
        <v>6332</v>
      </c>
      <c r="B60" s="65" t="s">
        <v>123</v>
      </c>
      <c r="C60" s="247" t="s">
        <v>124</v>
      </c>
      <c r="D60" s="194">
        <v>439868.38</v>
      </c>
      <c r="E60" s="194">
        <v>298794.90000000002</v>
      </c>
      <c r="F60" s="45">
        <f t="shared" si="0"/>
        <v>67.928251628362105</v>
      </c>
    </row>
    <row r="61" spans="1:6" ht="12.75" customHeight="1">
      <c r="A61" s="63">
        <v>634</v>
      </c>
      <c r="B61" s="65" t="s">
        <v>125</v>
      </c>
      <c r="C61" s="247" t="s">
        <v>126</v>
      </c>
      <c r="D61" s="60">
        <f t="shared" ref="D61:E61" si="10">SUM(D62:D63)</f>
        <v>30201.88</v>
      </c>
      <c r="E61" s="60">
        <f t="shared" si="10"/>
        <v>0</v>
      </c>
      <c r="F61" s="45">
        <f t="shared" si="0"/>
        <v>0</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30201.88</v>
      </c>
      <c r="E63" s="194">
        <v>0</v>
      </c>
      <c r="F63" s="45">
        <f t="shared" si="0"/>
        <v>0</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v>0</v>
      </c>
      <c r="F69" s="45" t="str">
        <f t="shared" si="0"/>
        <v>-</v>
      </c>
    </row>
    <row r="70" spans="1:6" ht="12">
      <c r="A70" s="63" t="s">
        <v>143</v>
      </c>
      <c r="B70" s="64" t="s">
        <v>144</v>
      </c>
      <c r="C70" s="247" t="s">
        <v>143</v>
      </c>
      <c r="D70" s="194">
        <v>0</v>
      </c>
      <c r="E70" s="194">
        <v>0</v>
      </c>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v>0</v>
      </c>
      <c r="F72" s="45" t="str">
        <f t="shared" si="0"/>
        <v>-</v>
      </c>
    </row>
    <row r="73" spans="1:6" ht="22.8">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29924.75</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29924.75</v>
      </c>
      <c r="F76" s="45" t="str">
        <f t="shared" si="0"/>
        <v>-</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2.8">
      <c r="A80" s="63">
        <v>6393</v>
      </c>
      <c r="B80" s="64" t="s">
        <v>163</v>
      </c>
      <c r="C80" s="247" t="s">
        <v>164</v>
      </c>
      <c r="D80" s="194">
        <v>0</v>
      </c>
      <c r="E80" s="194">
        <v>0</v>
      </c>
      <c r="F80" s="45" t="str">
        <f t="shared" si="0"/>
        <v>-</v>
      </c>
    </row>
    <row r="81" spans="1:6" ht="22.8">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445206.05000000005</v>
      </c>
      <c r="E82" s="60">
        <f t="shared" si="15"/>
        <v>647801.32999999996</v>
      </c>
      <c r="F82" s="45">
        <f t="shared" si="0"/>
        <v>145.50595842082558</v>
      </c>
    </row>
    <row r="83" spans="1:6" ht="12.75" customHeight="1">
      <c r="A83" s="63">
        <v>641</v>
      </c>
      <c r="B83" s="64" t="s">
        <v>169</v>
      </c>
      <c r="C83" s="247" t="s">
        <v>170</v>
      </c>
      <c r="D83" s="60">
        <f t="shared" ref="D83:E83" si="16">SUM(D84:D90)</f>
        <v>15806.89</v>
      </c>
      <c r="E83" s="60">
        <f t="shared" si="16"/>
        <v>4504.1899999999996</v>
      </c>
      <c r="F83" s="45">
        <f t="shared" si="0"/>
        <v>28.495105615336097</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0.15</v>
      </c>
      <c r="E85" s="194">
        <v>0.33</v>
      </c>
      <c r="F85" s="45">
        <f t="shared" si="0"/>
        <v>220.00000000000003</v>
      </c>
    </row>
    <row r="86" spans="1:6" ht="12.75" customHeight="1">
      <c r="A86" s="63">
        <v>6414</v>
      </c>
      <c r="B86" s="64" t="s">
        <v>175</v>
      </c>
      <c r="C86" s="247" t="s">
        <v>176</v>
      </c>
      <c r="D86" s="194">
        <v>15806.74</v>
      </c>
      <c r="E86" s="194">
        <v>4503.8599999999997</v>
      </c>
      <c r="F86" s="45">
        <f t="shared" si="0"/>
        <v>28.493288306127639</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2.8">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429399.16000000003</v>
      </c>
      <c r="E91" s="60">
        <f t="shared" si="17"/>
        <v>643297.14</v>
      </c>
      <c r="F91" s="45">
        <f t="shared" si="0"/>
        <v>149.81332054771602</v>
      </c>
    </row>
    <row r="92" spans="1:6" ht="12.75" customHeight="1">
      <c r="A92" s="63">
        <v>6421</v>
      </c>
      <c r="B92" s="64" t="s">
        <v>187</v>
      </c>
      <c r="C92" s="247" t="s">
        <v>188</v>
      </c>
      <c r="D92" s="194">
        <v>93207.19</v>
      </c>
      <c r="E92" s="194">
        <v>317940.45</v>
      </c>
      <c r="F92" s="45">
        <f t="shared" si="0"/>
        <v>341.11150652648149</v>
      </c>
    </row>
    <row r="93" spans="1:6" ht="12.75" customHeight="1">
      <c r="A93" s="63">
        <v>6422</v>
      </c>
      <c r="B93" s="64" t="s">
        <v>189</v>
      </c>
      <c r="C93" s="247" t="s">
        <v>190</v>
      </c>
      <c r="D93" s="194">
        <v>289290.28000000003</v>
      </c>
      <c r="E93" s="194">
        <v>293192.64</v>
      </c>
      <c r="F93" s="45">
        <f t="shared" si="0"/>
        <v>101.3489426606383</v>
      </c>
    </row>
    <row r="94" spans="1:6" ht="12.75" customHeight="1">
      <c r="A94" s="63">
        <v>6423</v>
      </c>
      <c r="B94" s="64" t="s">
        <v>191</v>
      </c>
      <c r="C94" s="247" t="s">
        <v>192</v>
      </c>
      <c r="D94" s="194">
        <v>29710.23</v>
      </c>
      <c r="E94" s="194">
        <v>29706.61</v>
      </c>
      <c r="F94" s="45">
        <f t="shared" si="0"/>
        <v>99.987815644644968</v>
      </c>
    </row>
    <row r="95" spans="1:6" ht="12.75" customHeight="1">
      <c r="A95" s="63">
        <v>6424</v>
      </c>
      <c r="B95" s="64" t="s">
        <v>193</v>
      </c>
      <c r="C95" s="247" t="s">
        <v>194</v>
      </c>
      <c r="D95" s="194">
        <v>0</v>
      </c>
      <c r="E95" s="194">
        <v>0</v>
      </c>
      <c r="F95" s="45" t="str">
        <f t="shared" si="0"/>
        <v>-</v>
      </c>
    </row>
    <row r="96" spans="1:6" ht="12">
      <c r="A96" s="63" t="s">
        <v>195</v>
      </c>
      <c r="B96" s="65" t="s">
        <v>196</v>
      </c>
      <c r="C96" s="247" t="s">
        <v>195</v>
      </c>
      <c r="D96" s="194">
        <v>0</v>
      </c>
      <c r="E96" s="194">
        <v>0</v>
      </c>
      <c r="F96" s="45" t="str">
        <f t="shared" si="0"/>
        <v>-</v>
      </c>
    </row>
    <row r="97" spans="1:6" ht="12.75" customHeight="1">
      <c r="A97" s="63">
        <v>6429</v>
      </c>
      <c r="B97" s="65" t="s">
        <v>197</v>
      </c>
      <c r="C97" s="247" t="s">
        <v>198</v>
      </c>
      <c r="D97" s="194">
        <v>17191.46</v>
      </c>
      <c r="E97" s="194">
        <v>2457.44</v>
      </c>
      <c r="F97" s="45">
        <f t="shared" si="0"/>
        <v>14.294539265425973</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v>0</v>
      </c>
      <c r="F99" s="45" t="str">
        <f t="shared" si="0"/>
        <v>-</v>
      </c>
    </row>
    <row r="100" spans="1:6" ht="22.8">
      <c r="A100" s="63">
        <v>6432</v>
      </c>
      <c r="B100" s="182" t="s">
        <v>203</v>
      </c>
      <c r="C100" s="247" t="s">
        <v>204</v>
      </c>
      <c r="D100" s="194">
        <v>0</v>
      </c>
      <c r="E100" s="194">
        <v>0</v>
      </c>
      <c r="F100" s="45" t="str">
        <f t="shared" si="0"/>
        <v>-</v>
      </c>
    </row>
    <row r="101" spans="1:6" ht="22.8">
      <c r="A101" s="63">
        <v>6433</v>
      </c>
      <c r="B101" s="182" t="s">
        <v>205</v>
      </c>
      <c r="C101" s="247" t="s">
        <v>206</v>
      </c>
      <c r="D101" s="194">
        <v>0</v>
      </c>
      <c r="E101" s="194">
        <v>0</v>
      </c>
      <c r="F101" s="45" t="str">
        <f t="shared" si="0"/>
        <v>-</v>
      </c>
    </row>
    <row r="102" spans="1:6" ht="12">
      <c r="A102" s="63">
        <v>6434</v>
      </c>
      <c r="B102" s="65" t="s">
        <v>207</v>
      </c>
      <c r="C102" s="247" t="s">
        <v>208</v>
      </c>
      <c r="D102" s="194">
        <v>0</v>
      </c>
      <c r="E102" s="194">
        <v>0</v>
      </c>
      <c r="F102" s="45" t="str">
        <f t="shared" si="0"/>
        <v>-</v>
      </c>
    </row>
    <row r="103" spans="1:6" ht="22.8">
      <c r="A103" s="63">
        <v>6435</v>
      </c>
      <c r="B103" s="182" t="s">
        <v>209</v>
      </c>
      <c r="C103" s="247" t="s">
        <v>210</v>
      </c>
      <c r="D103" s="194">
        <v>0</v>
      </c>
      <c r="E103" s="194">
        <v>0</v>
      </c>
      <c r="F103" s="45" t="str">
        <f t="shared" si="0"/>
        <v>-</v>
      </c>
    </row>
    <row r="104" spans="1:6" ht="22.8">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2.8">
      <c r="A106" s="63">
        <v>65</v>
      </c>
      <c r="B106" s="220" t="s">
        <v>215</v>
      </c>
      <c r="C106" s="247" t="s">
        <v>216</v>
      </c>
      <c r="D106" s="60">
        <f>D107+D112+D120+D124</f>
        <v>928132.49</v>
      </c>
      <c r="E106" s="60">
        <f>E107+E112+E120+E124</f>
        <v>786376.95</v>
      </c>
      <c r="F106" s="45">
        <f t="shared" si="0"/>
        <v>84.726799080161499</v>
      </c>
    </row>
    <row r="107" spans="1:6" ht="12.75" customHeight="1">
      <c r="A107" s="63">
        <v>651</v>
      </c>
      <c r="B107" s="64" t="s">
        <v>217</v>
      </c>
      <c r="C107" s="247" t="s">
        <v>218</v>
      </c>
      <c r="D107" s="60">
        <f t="shared" ref="D107:E107" si="19">SUM(D108:D111)</f>
        <v>211096.05</v>
      </c>
      <c r="E107" s="60">
        <f t="shared" si="19"/>
        <v>247057.85</v>
      </c>
      <c r="F107" s="45">
        <f t="shared" si="0"/>
        <v>117.03575220853257</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22728.75</v>
      </c>
      <c r="E109" s="194">
        <v>41956.07</v>
      </c>
      <c r="F109" s="45">
        <f t="shared" si="0"/>
        <v>184.59470934389265</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188367.3</v>
      </c>
      <c r="E111" s="194">
        <v>205101.78</v>
      </c>
      <c r="F111" s="45">
        <f t="shared" si="0"/>
        <v>108.88396234378261</v>
      </c>
    </row>
    <row r="112" spans="1:6" ht="12.75" customHeight="1">
      <c r="A112" s="63">
        <v>652</v>
      </c>
      <c r="B112" s="64" t="s">
        <v>227</v>
      </c>
      <c r="C112" s="247" t="s">
        <v>228</v>
      </c>
      <c r="D112" s="60">
        <f t="shared" ref="D112:E112" si="20">SUM(D113:D119)</f>
        <v>108547.35</v>
      </c>
      <c r="E112" s="60">
        <f t="shared" si="20"/>
        <v>101656.09</v>
      </c>
      <c r="F112" s="45">
        <f t="shared" si="0"/>
        <v>93.651378868300327</v>
      </c>
    </row>
    <row r="113" spans="1:6" ht="12.75" customHeight="1">
      <c r="A113" s="63">
        <v>6521</v>
      </c>
      <c r="B113" s="64" t="s">
        <v>229</v>
      </c>
      <c r="C113" s="247" t="s">
        <v>230</v>
      </c>
      <c r="D113" s="194">
        <v>0</v>
      </c>
      <c r="E113" s="194">
        <v>346.46</v>
      </c>
      <c r="F113" s="45" t="str">
        <f t="shared" si="0"/>
        <v>-</v>
      </c>
    </row>
    <row r="114" spans="1:6" ht="12.75" customHeight="1">
      <c r="A114" s="63">
        <v>6522</v>
      </c>
      <c r="B114" s="64" t="s">
        <v>231</v>
      </c>
      <c r="C114" s="247" t="s">
        <v>232</v>
      </c>
      <c r="D114" s="194">
        <v>1701.05</v>
      </c>
      <c r="E114" s="194">
        <v>626.08000000000004</v>
      </c>
      <c r="F114" s="45">
        <f t="shared" si="0"/>
        <v>36.80550248376003</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106846.3</v>
      </c>
      <c r="E117" s="194">
        <v>100683.55</v>
      </c>
      <c r="F117" s="45">
        <f t="shared" si="0"/>
        <v>94.23213531961332</v>
      </c>
    </row>
    <row r="118" spans="1:6" ht="12.75" customHeight="1">
      <c r="A118" s="63">
        <v>6527</v>
      </c>
      <c r="B118" s="64" t="s">
        <v>239</v>
      </c>
      <c r="C118" s="247" t="s">
        <v>240</v>
      </c>
      <c r="D118" s="194">
        <v>0</v>
      </c>
      <c r="E118" s="194">
        <v>0</v>
      </c>
      <c r="F118" s="45" t="str">
        <f t="shared" si="0"/>
        <v>-</v>
      </c>
    </row>
    <row r="119" spans="1:6" ht="22.8">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608489.09</v>
      </c>
      <c r="E120" s="60">
        <f t="shared" si="21"/>
        <v>437663.01</v>
      </c>
      <c r="F120" s="45">
        <f t="shared" si="0"/>
        <v>71.926188520487699</v>
      </c>
    </row>
    <row r="121" spans="1:6" ht="12.75" customHeight="1">
      <c r="A121" s="63">
        <v>6531</v>
      </c>
      <c r="B121" s="64" t="s">
        <v>245</v>
      </c>
      <c r="C121" s="247" t="s">
        <v>246</v>
      </c>
      <c r="D121" s="194">
        <v>459001.37</v>
      </c>
      <c r="E121" s="194">
        <v>226541.6</v>
      </c>
      <c r="F121" s="45">
        <f t="shared" si="0"/>
        <v>49.355321096318299</v>
      </c>
    </row>
    <row r="122" spans="1:6" ht="12.75" customHeight="1">
      <c r="A122" s="63">
        <v>6532</v>
      </c>
      <c r="B122" s="64" t="s">
        <v>247</v>
      </c>
      <c r="C122" s="247" t="s">
        <v>248</v>
      </c>
      <c r="D122" s="194">
        <v>149487.72</v>
      </c>
      <c r="E122" s="194">
        <v>211121.41</v>
      </c>
      <c r="F122" s="45">
        <f t="shared" si="0"/>
        <v>141.22993514116075</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2.8">
      <c r="A125" s="63">
        <v>66</v>
      </c>
      <c r="B125" s="182" t="s">
        <v>253</v>
      </c>
      <c r="C125" s="247" t="s">
        <v>254</v>
      </c>
      <c r="D125" s="60">
        <f t="shared" ref="D125:E125" si="22">D126+D129</f>
        <v>15000</v>
      </c>
      <c r="E125" s="60">
        <f t="shared" si="22"/>
        <v>5935.73</v>
      </c>
      <c r="F125" s="45">
        <f t="shared" si="0"/>
        <v>39.571533333333328</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22.8">
      <c r="A129" s="63">
        <v>663</v>
      </c>
      <c r="B129" s="182" t="s">
        <v>261</v>
      </c>
      <c r="C129" s="247" t="s">
        <v>262</v>
      </c>
      <c r="D129" s="60">
        <f t="shared" ref="D129:E129" si="24">SUM(D130:D133)</f>
        <v>15000</v>
      </c>
      <c r="E129" s="60">
        <f t="shared" si="24"/>
        <v>5935.73</v>
      </c>
      <c r="F129" s="45">
        <f t="shared" si="0"/>
        <v>39.571533333333328</v>
      </c>
    </row>
    <row r="130" spans="1:6" ht="12.75" customHeight="1">
      <c r="A130" s="63">
        <v>6631</v>
      </c>
      <c r="B130" s="65" t="s">
        <v>263</v>
      </c>
      <c r="C130" s="247" t="s">
        <v>264</v>
      </c>
      <c r="D130" s="194">
        <v>15000</v>
      </c>
      <c r="E130" s="194">
        <v>5935.73</v>
      </c>
      <c r="F130" s="45">
        <f t="shared" si="0"/>
        <v>39.571533333333328</v>
      </c>
    </row>
    <row r="131" spans="1:6" ht="12.75" customHeight="1">
      <c r="A131" s="63">
        <v>6632</v>
      </c>
      <c r="B131" s="182" t="s">
        <v>265</v>
      </c>
      <c r="C131" s="247" t="s">
        <v>266</v>
      </c>
      <c r="D131" s="194">
        <v>0</v>
      </c>
      <c r="E131" s="194">
        <v>0</v>
      </c>
      <c r="F131" s="45" t="str">
        <f t="shared" si="0"/>
        <v>-</v>
      </c>
    </row>
    <row r="132" spans="1:6" ht="22.8">
      <c r="A132" s="63" t="s">
        <v>267</v>
      </c>
      <c r="B132" s="182" t="s">
        <v>268</v>
      </c>
      <c r="C132" s="248" t="s">
        <v>267</v>
      </c>
      <c r="D132" s="194">
        <v>0</v>
      </c>
      <c r="E132" s="194">
        <v>0</v>
      </c>
      <c r="F132" s="45" t="str">
        <f t="shared" si="0"/>
        <v>-</v>
      </c>
    </row>
    <row r="133" spans="1:6" ht="22.8">
      <c r="A133" s="63" t="s">
        <v>269</v>
      </c>
      <c r="B133" s="182" t="s">
        <v>270</v>
      </c>
      <c r="C133" s="248" t="s">
        <v>269</v>
      </c>
      <c r="D133" s="194">
        <v>0</v>
      </c>
      <c r="E133" s="194">
        <v>0</v>
      </c>
      <c r="F133" s="45" t="str">
        <f>IF(D133&lt;&gt;0,IF(E133/D133&gt;=100,"&gt;&gt;100",E133/D133*100),"-")</f>
        <v>-</v>
      </c>
    </row>
    <row r="134" spans="1:6" ht="22.8">
      <c r="A134" s="63">
        <v>67</v>
      </c>
      <c r="B134" s="182" t="s">
        <v>271</v>
      </c>
      <c r="C134" s="247" t="s">
        <v>272</v>
      </c>
      <c r="D134" s="60">
        <f t="shared" ref="D134:E134" si="25">D135+D139</f>
        <v>0</v>
      </c>
      <c r="E134" s="60">
        <f t="shared" si="25"/>
        <v>0</v>
      </c>
      <c r="F134" s="45" t="str">
        <f t="shared" ref="F134:F229" si="26">IF(D134&lt;&gt;0,IF(E134/D134&gt;=100,"&gt;&gt;100",E134/D134*100),"-")</f>
        <v>-</v>
      </c>
    </row>
    <row r="135" spans="1:6" ht="22.8">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v>0</v>
      </c>
      <c r="F136" s="45" t="str">
        <f t="shared" si="26"/>
        <v>-</v>
      </c>
    </row>
    <row r="137" spans="1:6" ht="22.8">
      <c r="A137" s="63">
        <v>6712</v>
      </c>
      <c r="B137" s="182" t="s">
        <v>277</v>
      </c>
      <c r="C137" s="247" t="s">
        <v>278</v>
      </c>
      <c r="D137" s="194">
        <v>0</v>
      </c>
      <c r="E137" s="194">
        <v>0</v>
      </c>
      <c r="F137" s="45" t="str">
        <f t="shared" si="26"/>
        <v>-</v>
      </c>
    </row>
    <row r="138" spans="1:6" ht="22.8">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35081.69</v>
      </c>
      <c r="E140" s="60">
        <f t="shared" si="28"/>
        <v>44410.86</v>
      </c>
      <c r="F140" s="45">
        <f t="shared" si="26"/>
        <v>126.59270405730167</v>
      </c>
    </row>
    <row r="141" spans="1:6" ht="12.75" customHeight="1">
      <c r="A141" s="63">
        <v>681</v>
      </c>
      <c r="B141" s="65" t="s">
        <v>285</v>
      </c>
      <c r="C141" s="247" t="s">
        <v>286</v>
      </c>
      <c r="D141" s="60">
        <f t="shared" ref="D141:E141" si="29">SUM(D142:D150)</f>
        <v>28095.200000000001</v>
      </c>
      <c r="E141" s="60">
        <f t="shared" si="29"/>
        <v>27717.13</v>
      </c>
      <c r="F141" s="45">
        <f t="shared" si="26"/>
        <v>98.654325294000401</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28095.200000000001</v>
      </c>
      <c r="E150" s="194">
        <v>27717.13</v>
      </c>
      <c r="F150" s="45">
        <f t="shared" si="26"/>
        <v>98.654325294000401</v>
      </c>
    </row>
    <row r="151" spans="1:6" ht="12.75" customHeight="1">
      <c r="A151" s="63">
        <v>683</v>
      </c>
      <c r="B151" s="64" t="s">
        <v>305</v>
      </c>
      <c r="C151" s="247" t="s">
        <v>306</v>
      </c>
      <c r="D151" s="194">
        <v>6986.49</v>
      </c>
      <c r="E151" s="194">
        <v>16693.73</v>
      </c>
      <c r="F151" s="45">
        <f t="shared" si="26"/>
        <v>238.94301716598753</v>
      </c>
    </row>
    <row r="152" spans="1:6" ht="12.75" customHeight="1">
      <c r="A152" s="63">
        <v>3</v>
      </c>
      <c r="B152" s="64" t="s">
        <v>307</v>
      </c>
      <c r="C152" s="247" t="s">
        <v>13</v>
      </c>
      <c r="D152" s="60">
        <f>D153+D164+D202+D221+D230+D262+D273</f>
        <v>3305564.55</v>
      </c>
      <c r="E152" s="60">
        <f>E153+E164+E202+E221+E230+E262+E273</f>
        <v>4551303.0900000008</v>
      </c>
      <c r="F152" s="45">
        <f t="shared" si="26"/>
        <v>137.6861053885637</v>
      </c>
    </row>
    <row r="153" spans="1:6" ht="12.75" customHeight="1">
      <c r="A153" s="63">
        <v>31</v>
      </c>
      <c r="B153" s="64" t="s">
        <v>308</v>
      </c>
      <c r="C153" s="247" t="s">
        <v>309</v>
      </c>
      <c r="D153" s="60">
        <f t="shared" ref="D153:E153" si="30">D154+D159+D160</f>
        <v>448602.57</v>
      </c>
      <c r="E153" s="60">
        <f t="shared" si="30"/>
        <v>688634.11</v>
      </c>
      <c r="F153" s="45">
        <f t="shared" si="26"/>
        <v>153.50650131139463</v>
      </c>
    </row>
    <row r="154" spans="1:6" ht="12.75" customHeight="1">
      <c r="A154" s="63">
        <v>311</v>
      </c>
      <c r="B154" s="64" t="s">
        <v>310</v>
      </c>
      <c r="C154" s="247" t="s">
        <v>311</v>
      </c>
      <c r="D154" s="60">
        <f t="shared" ref="D154:E154" si="31">SUM(D155:D158)</f>
        <v>361808.01</v>
      </c>
      <c r="E154" s="60">
        <f t="shared" si="31"/>
        <v>563070.68999999994</v>
      </c>
      <c r="F154" s="45">
        <f t="shared" si="26"/>
        <v>155.62692766254676</v>
      </c>
    </row>
    <row r="155" spans="1:6" ht="12.75" customHeight="1">
      <c r="A155" s="63">
        <v>3111</v>
      </c>
      <c r="B155" s="64" t="s">
        <v>312</v>
      </c>
      <c r="C155" s="247" t="s">
        <v>313</v>
      </c>
      <c r="D155" s="194">
        <v>361808.01</v>
      </c>
      <c r="E155" s="194">
        <v>563070.68999999994</v>
      </c>
      <c r="F155" s="45">
        <f t="shared" si="26"/>
        <v>155.62692766254676</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28929.94</v>
      </c>
      <c r="E159" s="194">
        <v>36651.769999999997</v>
      </c>
      <c r="F159" s="45">
        <f t="shared" si="26"/>
        <v>126.6914829412021</v>
      </c>
    </row>
    <row r="160" spans="1:6" ht="12.75" customHeight="1">
      <c r="A160" s="63">
        <v>313</v>
      </c>
      <c r="B160" s="65" t="s">
        <v>322</v>
      </c>
      <c r="C160" s="247" t="s">
        <v>323</v>
      </c>
      <c r="D160" s="60">
        <f t="shared" ref="D160:E160" si="32">SUM(D161:D163)</f>
        <v>57864.62</v>
      </c>
      <c r="E160" s="60">
        <f t="shared" si="32"/>
        <v>88911.65</v>
      </c>
      <c r="F160" s="45">
        <f t="shared" si="26"/>
        <v>153.65459930437629</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57864.62</v>
      </c>
      <c r="E162" s="194">
        <v>88911.65</v>
      </c>
      <c r="F162" s="45">
        <f t="shared" si="26"/>
        <v>153.65459930437629</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2394371.41</v>
      </c>
      <c r="E164" s="60">
        <f>E165+E170+E178+E188+E189+E194</f>
        <v>2890567.7800000003</v>
      </c>
      <c r="F164" s="45">
        <f t="shared" si="26"/>
        <v>120.72345033555175</v>
      </c>
    </row>
    <row r="165" spans="1:6" ht="12.75" customHeight="1">
      <c r="A165" s="63">
        <v>321</v>
      </c>
      <c r="B165" s="64" t="s">
        <v>332</v>
      </c>
      <c r="C165" s="247" t="s">
        <v>333</v>
      </c>
      <c r="D165" s="60">
        <f t="shared" ref="D165:E165" si="33">SUM(D166:D169)</f>
        <v>24543.360000000001</v>
      </c>
      <c r="E165" s="60">
        <f t="shared" si="33"/>
        <v>24492.720000000001</v>
      </c>
      <c r="F165" s="45">
        <f t="shared" si="26"/>
        <v>99.79367128217163</v>
      </c>
    </row>
    <row r="166" spans="1:6" ht="12.75" customHeight="1">
      <c r="A166" s="63">
        <v>3211</v>
      </c>
      <c r="B166" s="64" t="s">
        <v>334</v>
      </c>
      <c r="C166" s="247" t="s">
        <v>335</v>
      </c>
      <c r="D166" s="194">
        <v>3260.59</v>
      </c>
      <c r="E166" s="194">
        <v>1853.93</v>
      </c>
      <c r="F166" s="45">
        <f t="shared" si="26"/>
        <v>56.858728021615725</v>
      </c>
    </row>
    <row r="167" spans="1:6" ht="12.75" customHeight="1">
      <c r="A167" s="63">
        <v>3212</v>
      </c>
      <c r="B167" s="64" t="s">
        <v>336</v>
      </c>
      <c r="C167" s="247" t="s">
        <v>337</v>
      </c>
      <c r="D167" s="194">
        <v>16563.919999999998</v>
      </c>
      <c r="E167" s="194">
        <v>18867.21</v>
      </c>
      <c r="F167" s="45">
        <f t="shared" si="26"/>
        <v>113.90546440697614</v>
      </c>
    </row>
    <row r="168" spans="1:6" ht="12.75" customHeight="1">
      <c r="A168" s="63">
        <v>3213</v>
      </c>
      <c r="B168" s="64" t="s">
        <v>338</v>
      </c>
      <c r="C168" s="247" t="s">
        <v>339</v>
      </c>
      <c r="D168" s="194">
        <v>4421.3500000000004</v>
      </c>
      <c r="E168" s="194">
        <v>2015.38</v>
      </c>
      <c r="F168" s="45">
        <f t="shared" si="26"/>
        <v>45.582910197111744</v>
      </c>
    </row>
    <row r="169" spans="1:6" ht="12.75" customHeight="1">
      <c r="A169" s="63">
        <v>3214</v>
      </c>
      <c r="B169" s="64" t="s">
        <v>340</v>
      </c>
      <c r="C169" s="247" t="s">
        <v>341</v>
      </c>
      <c r="D169" s="194">
        <v>297.5</v>
      </c>
      <c r="E169" s="194">
        <v>1756.2</v>
      </c>
      <c r="F169" s="45">
        <f t="shared" si="26"/>
        <v>590.31932773109247</v>
      </c>
    </row>
    <row r="170" spans="1:6" ht="12.75" customHeight="1">
      <c r="A170" s="63">
        <v>322</v>
      </c>
      <c r="B170" s="64" t="s">
        <v>342</v>
      </c>
      <c r="C170" s="247" t="s">
        <v>343</v>
      </c>
      <c r="D170" s="60">
        <f t="shared" ref="D170:E170" si="34">SUM(D171:D177)</f>
        <v>145350.07</v>
      </c>
      <c r="E170" s="60">
        <f t="shared" si="34"/>
        <v>125987.04999999999</v>
      </c>
      <c r="F170" s="45">
        <f t="shared" si="26"/>
        <v>86.678355228862287</v>
      </c>
    </row>
    <row r="171" spans="1:6" ht="12.75" customHeight="1">
      <c r="A171" s="63">
        <v>3221</v>
      </c>
      <c r="B171" s="64" t="s">
        <v>344</v>
      </c>
      <c r="C171" s="247" t="s">
        <v>345</v>
      </c>
      <c r="D171" s="194">
        <v>16946.2</v>
      </c>
      <c r="E171" s="194">
        <v>13846.83</v>
      </c>
      <c r="F171" s="45">
        <f t="shared" si="26"/>
        <v>81.710530974495754</v>
      </c>
    </row>
    <row r="172" spans="1:6" ht="12.75" customHeight="1">
      <c r="A172" s="63">
        <v>3222</v>
      </c>
      <c r="B172" s="64" t="s">
        <v>346</v>
      </c>
      <c r="C172" s="247" t="s">
        <v>347</v>
      </c>
      <c r="D172" s="194">
        <v>22921.65</v>
      </c>
      <c r="E172" s="194">
        <v>37299.54</v>
      </c>
      <c r="F172" s="45">
        <f t="shared" si="26"/>
        <v>162.72624352958883</v>
      </c>
    </row>
    <row r="173" spans="1:6" ht="12.75" customHeight="1">
      <c r="A173" s="63">
        <v>3223</v>
      </c>
      <c r="B173" s="65" t="s">
        <v>348</v>
      </c>
      <c r="C173" s="247" t="s">
        <v>349</v>
      </c>
      <c r="D173" s="194">
        <v>69513.64</v>
      </c>
      <c r="E173" s="194">
        <v>42106.34</v>
      </c>
      <c r="F173" s="45">
        <f t="shared" si="26"/>
        <v>60.572773918902826</v>
      </c>
    </row>
    <row r="174" spans="1:6" ht="12.75" customHeight="1">
      <c r="A174" s="63">
        <v>3224</v>
      </c>
      <c r="B174" s="65" t="s">
        <v>350</v>
      </c>
      <c r="C174" s="247" t="s">
        <v>351</v>
      </c>
      <c r="D174" s="194">
        <v>34489.53</v>
      </c>
      <c r="E174" s="194">
        <v>30945.93</v>
      </c>
      <c r="F174" s="45">
        <f t="shared" si="26"/>
        <v>89.725577588328989</v>
      </c>
    </row>
    <row r="175" spans="1:6" ht="12.75" customHeight="1">
      <c r="A175" s="63">
        <v>3225</v>
      </c>
      <c r="B175" s="65" t="s">
        <v>352</v>
      </c>
      <c r="C175" s="247" t="s">
        <v>353</v>
      </c>
      <c r="D175" s="194">
        <v>445.75</v>
      </c>
      <c r="E175" s="194">
        <v>670.19</v>
      </c>
      <c r="F175" s="45">
        <f t="shared" si="26"/>
        <v>150.35109366236682</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1033.3</v>
      </c>
      <c r="E177" s="194">
        <v>1118.22</v>
      </c>
      <c r="F177" s="45">
        <f t="shared" si="26"/>
        <v>108.21832962353626</v>
      </c>
    </row>
    <row r="178" spans="1:6" ht="12.75" customHeight="1">
      <c r="A178" s="63">
        <v>323</v>
      </c>
      <c r="B178" s="65" t="s">
        <v>358</v>
      </c>
      <c r="C178" s="247" t="s">
        <v>359</v>
      </c>
      <c r="D178" s="60">
        <f t="shared" ref="D178:E178" si="35">SUM(D179:D187)</f>
        <v>2129106.56</v>
      </c>
      <c r="E178" s="60">
        <f t="shared" si="35"/>
        <v>2401337.29</v>
      </c>
      <c r="F178" s="45">
        <f t="shared" si="26"/>
        <v>112.78614866510017</v>
      </c>
    </row>
    <row r="179" spans="1:6" ht="12.75" customHeight="1">
      <c r="A179" s="63">
        <v>3231</v>
      </c>
      <c r="B179" s="65" t="s">
        <v>360</v>
      </c>
      <c r="C179" s="247" t="s">
        <v>361</v>
      </c>
      <c r="D179" s="194">
        <v>20484.07</v>
      </c>
      <c r="E179" s="194">
        <v>25888.880000000001</v>
      </c>
      <c r="F179" s="45">
        <f t="shared" si="26"/>
        <v>126.38543023920541</v>
      </c>
    </row>
    <row r="180" spans="1:6" ht="12.75" customHeight="1">
      <c r="A180" s="63">
        <v>3232</v>
      </c>
      <c r="B180" s="65" t="s">
        <v>362</v>
      </c>
      <c r="C180" s="247" t="s">
        <v>363</v>
      </c>
      <c r="D180" s="194">
        <v>1677250.63</v>
      </c>
      <c r="E180" s="194">
        <v>1792593.94</v>
      </c>
      <c r="F180" s="45">
        <f t="shared" si="26"/>
        <v>106.87692751082764</v>
      </c>
    </row>
    <row r="181" spans="1:6" ht="12.75" customHeight="1">
      <c r="A181" s="63">
        <v>3233</v>
      </c>
      <c r="B181" s="65" t="s">
        <v>364</v>
      </c>
      <c r="C181" s="247" t="s">
        <v>365</v>
      </c>
      <c r="D181" s="194">
        <v>12793.19</v>
      </c>
      <c r="E181" s="194">
        <v>14552.14</v>
      </c>
      <c r="F181" s="45">
        <f t="shared" si="26"/>
        <v>113.74911183215444</v>
      </c>
    </row>
    <row r="182" spans="1:6" ht="12.75" customHeight="1">
      <c r="A182" s="63">
        <v>3234</v>
      </c>
      <c r="B182" s="65" t="s">
        <v>366</v>
      </c>
      <c r="C182" s="247" t="s">
        <v>367</v>
      </c>
      <c r="D182" s="194">
        <v>155815.28</v>
      </c>
      <c r="E182" s="194">
        <v>147530.29999999999</v>
      </c>
      <c r="F182" s="45">
        <f t="shared" si="26"/>
        <v>94.682819297311525</v>
      </c>
    </row>
    <row r="183" spans="1:6" ht="12.75" customHeight="1">
      <c r="A183" s="63">
        <v>3235</v>
      </c>
      <c r="B183" s="64" t="s">
        <v>368</v>
      </c>
      <c r="C183" s="247" t="s">
        <v>369</v>
      </c>
      <c r="D183" s="194">
        <v>52265.91</v>
      </c>
      <c r="E183" s="194">
        <v>57072.74</v>
      </c>
      <c r="F183" s="45">
        <f t="shared" si="26"/>
        <v>109.19687421495195</v>
      </c>
    </row>
    <row r="184" spans="1:6" ht="12.75" customHeight="1">
      <c r="A184" s="63">
        <v>3236</v>
      </c>
      <c r="B184" s="64" t="s">
        <v>370</v>
      </c>
      <c r="C184" s="247" t="s">
        <v>371</v>
      </c>
      <c r="D184" s="194">
        <v>3196.17</v>
      </c>
      <c r="E184" s="194">
        <v>3128.44</v>
      </c>
      <c r="F184" s="45">
        <f t="shared" si="26"/>
        <v>97.880901203628085</v>
      </c>
    </row>
    <row r="185" spans="1:6" ht="12.75" customHeight="1">
      <c r="A185" s="63">
        <v>3237</v>
      </c>
      <c r="B185" s="64" t="s">
        <v>372</v>
      </c>
      <c r="C185" s="247" t="s">
        <v>373</v>
      </c>
      <c r="D185" s="194">
        <v>147478.41</v>
      </c>
      <c r="E185" s="194">
        <v>245252.94</v>
      </c>
      <c r="F185" s="45">
        <f t="shared" si="26"/>
        <v>166.29752110834391</v>
      </c>
    </row>
    <row r="186" spans="1:6" ht="12.75" customHeight="1">
      <c r="A186" s="63">
        <v>3238</v>
      </c>
      <c r="B186" s="64" t="s">
        <v>374</v>
      </c>
      <c r="C186" s="247" t="s">
        <v>375</v>
      </c>
      <c r="D186" s="194">
        <v>30125.97</v>
      </c>
      <c r="E186" s="194">
        <v>38436.71</v>
      </c>
      <c r="F186" s="45">
        <f t="shared" si="26"/>
        <v>127.58663040559357</v>
      </c>
    </row>
    <row r="187" spans="1:6" ht="12.75" customHeight="1">
      <c r="A187" s="63">
        <v>3239</v>
      </c>
      <c r="B187" s="64" t="s">
        <v>376</v>
      </c>
      <c r="C187" s="247" t="s">
        <v>377</v>
      </c>
      <c r="D187" s="194">
        <v>29696.93</v>
      </c>
      <c r="E187" s="194">
        <v>76881.2</v>
      </c>
      <c r="F187" s="45">
        <f t="shared" si="26"/>
        <v>258.88601953131183</v>
      </c>
    </row>
    <row r="188" spans="1:6" ht="12.75" customHeight="1">
      <c r="A188" s="63">
        <v>324</v>
      </c>
      <c r="B188" s="64" t="s">
        <v>378</v>
      </c>
      <c r="C188" s="247" t="s">
        <v>379</v>
      </c>
      <c r="D188" s="194">
        <v>0</v>
      </c>
      <c r="E188" s="194">
        <v>837.96</v>
      </c>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95371.42</v>
      </c>
      <c r="E194" s="60">
        <f t="shared" si="36"/>
        <v>337912.76</v>
      </c>
      <c r="F194" s="45">
        <f t="shared" si="26"/>
        <v>354.31239253856137</v>
      </c>
    </row>
    <row r="195" spans="1:6" ht="12.75" customHeight="1">
      <c r="A195" s="63">
        <v>3291</v>
      </c>
      <c r="B195" s="183" t="s">
        <v>392</v>
      </c>
      <c r="C195" s="247" t="s">
        <v>393</v>
      </c>
      <c r="D195" s="194">
        <v>1266.3599999999999</v>
      </c>
      <c r="E195" s="194">
        <v>17714.68</v>
      </c>
      <c r="F195" s="45">
        <f t="shared" si="26"/>
        <v>1398.8660412520926</v>
      </c>
    </row>
    <row r="196" spans="1:6" ht="12.75" customHeight="1">
      <c r="A196" s="63">
        <v>3292</v>
      </c>
      <c r="B196" s="64" t="s">
        <v>394</v>
      </c>
      <c r="C196" s="247" t="s">
        <v>395</v>
      </c>
      <c r="D196" s="194">
        <v>2872.86</v>
      </c>
      <c r="E196" s="194">
        <v>6163.76</v>
      </c>
      <c r="F196" s="45">
        <f t="shared" si="26"/>
        <v>214.55135300710788</v>
      </c>
    </row>
    <row r="197" spans="1:6" ht="12.75" customHeight="1">
      <c r="A197" s="63">
        <v>3293</v>
      </c>
      <c r="B197" s="64" t="s">
        <v>396</v>
      </c>
      <c r="C197" s="247" t="s">
        <v>397</v>
      </c>
      <c r="D197" s="194">
        <v>4734.57</v>
      </c>
      <c r="E197" s="194">
        <v>12225.39</v>
      </c>
      <c r="F197" s="45">
        <f t="shared" si="26"/>
        <v>258.2154239983779</v>
      </c>
    </row>
    <row r="198" spans="1:6" ht="12.75" customHeight="1">
      <c r="A198" s="63">
        <v>3294</v>
      </c>
      <c r="B198" s="64" t="s">
        <v>398</v>
      </c>
      <c r="C198" s="247" t="s">
        <v>399</v>
      </c>
      <c r="D198" s="194">
        <v>3771.21</v>
      </c>
      <c r="E198" s="194">
        <v>3746.21</v>
      </c>
      <c r="F198" s="45">
        <f t="shared" si="26"/>
        <v>99.337082793055814</v>
      </c>
    </row>
    <row r="199" spans="1:6" ht="12.75" customHeight="1">
      <c r="A199" s="63">
        <v>3295</v>
      </c>
      <c r="B199" s="64" t="s">
        <v>400</v>
      </c>
      <c r="C199" s="247" t="s">
        <v>401</v>
      </c>
      <c r="D199" s="194">
        <v>33996.17</v>
      </c>
      <c r="E199" s="194">
        <v>33930.03</v>
      </c>
      <c r="F199" s="45">
        <f t="shared" si="26"/>
        <v>99.805448672600477</v>
      </c>
    </row>
    <row r="200" spans="1:6" ht="12.75" customHeight="1">
      <c r="A200" s="63" t="s">
        <v>402</v>
      </c>
      <c r="B200" s="64" t="s">
        <v>403</v>
      </c>
      <c r="C200" s="247" t="s">
        <v>402</v>
      </c>
      <c r="D200" s="194">
        <v>14693.14</v>
      </c>
      <c r="E200" s="194">
        <v>6038.31</v>
      </c>
      <c r="F200" s="45">
        <f t="shared" si="26"/>
        <v>41.096116963426475</v>
      </c>
    </row>
    <row r="201" spans="1:6" ht="12.75" customHeight="1">
      <c r="A201" s="63">
        <v>3299</v>
      </c>
      <c r="B201" s="64" t="s">
        <v>404</v>
      </c>
      <c r="C201" s="247" t="s">
        <v>405</v>
      </c>
      <c r="D201" s="194">
        <v>34037.11</v>
      </c>
      <c r="E201" s="194">
        <v>258094.38</v>
      </c>
      <c r="F201" s="45">
        <f t="shared" si="26"/>
        <v>758.27348444095287</v>
      </c>
    </row>
    <row r="202" spans="1:6" ht="12.75" customHeight="1">
      <c r="A202" s="63">
        <v>34</v>
      </c>
      <c r="B202" s="183" t="s">
        <v>406</v>
      </c>
      <c r="C202" s="247" t="s">
        <v>407</v>
      </c>
      <c r="D202" s="60">
        <f t="shared" ref="D202:E202" si="37">D203+D208+D216</f>
        <v>83082.86</v>
      </c>
      <c r="E202" s="60">
        <f t="shared" si="37"/>
        <v>219278.95</v>
      </c>
      <c r="F202" s="45">
        <f t="shared" si="26"/>
        <v>263.92802318071381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4007.02</v>
      </c>
      <c r="E208" s="60">
        <f t="shared" si="39"/>
        <v>98.45</v>
      </c>
      <c r="F208" s="45">
        <f t="shared" si="26"/>
        <v>2.4569380736806905</v>
      </c>
    </row>
    <row r="209" spans="1:6" ht="22.8">
      <c r="A209" s="63">
        <v>3421</v>
      </c>
      <c r="B209" s="64" t="s">
        <v>420</v>
      </c>
      <c r="C209" s="247" t="s">
        <v>421</v>
      </c>
      <c r="D209" s="194">
        <v>0</v>
      </c>
      <c r="E209" s="194">
        <v>0</v>
      </c>
      <c r="F209" s="45" t="str">
        <f t="shared" si="26"/>
        <v>-</v>
      </c>
    </row>
    <row r="210" spans="1:6" ht="22.8">
      <c r="A210" s="63">
        <v>3422</v>
      </c>
      <c r="B210" s="183" t="s">
        <v>422</v>
      </c>
      <c r="C210" s="247" t="s">
        <v>423</v>
      </c>
      <c r="D210" s="194">
        <v>0</v>
      </c>
      <c r="E210" s="194">
        <v>0</v>
      </c>
      <c r="F210" s="45" t="str">
        <f t="shared" si="26"/>
        <v>-</v>
      </c>
    </row>
    <row r="211" spans="1:6" ht="22.8">
      <c r="A211" s="63">
        <v>3423</v>
      </c>
      <c r="B211" s="183" t="s">
        <v>424</v>
      </c>
      <c r="C211" s="247" t="s">
        <v>425</v>
      </c>
      <c r="D211" s="194">
        <v>4007.02</v>
      </c>
      <c r="E211" s="194">
        <v>98.45</v>
      </c>
      <c r="F211" s="45">
        <f t="shared" si="26"/>
        <v>2.4569380736806905</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2.8">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79075.839999999997</v>
      </c>
      <c r="E216" s="60">
        <f t="shared" si="40"/>
        <v>219180.5</v>
      </c>
      <c r="F216" s="45">
        <f t="shared" si="26"/>
        <v>277.17758040888344</v>
      </c>
    </row>
    <row r="217" spans="1:6" ht="12.75" customHeight="1">
      <c r="A217" s="63">
        <v>3431</v>
      </c>
      <c r="B217" s="182" t="s">
        <v>436</v>
      </c>
      <c r="C217" s="247" t="s">
        <v>437</v>
      </c>
      <c r="D217" s="194">
        <v>5685.44</v>
      </c>
      <c r="E217" s="194">
        <v>7191.91</v>
      </c>
      <c r="F217" s="45">
        <f t="shared" si="26"/>
        <v>126.49698176394439</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4501.26</v>
      </c>
      <c r="E219" s="194">
        <v>558.35</v>
      </c>
      <c r="F219" s="45">
        <f t="shared" si="26"/>
        <v>12.404304572497479</v>
      </c>
    </row>
    <row r="220" spans="1:6" ht="12.75" customHeight="1">
      <c r="A220" s="63">
        <v>3434</v>
      </c>
      <c r="B220" s="65" t="s">
        <v>442</v>
      </c>
      <c r="C220" s="247" t="s">
        <v>443</v>
      </c>
      <c r="D220" s="194">
        <v>68889.14</v>
      </c>
      <c r="E220" s="194">
        <v>211430.24</v>
      </c>
      <c r="F220" s="45">
        <f t="shared" si="26"/>
        <v>306.91374576602351</v>
      </c>
    </row>
    <row r="221" spans="1:6" ht="12.75" customHeight="1">
      <c r="A221" s="63">
        <v>35</v>
      </c>
      <c r="B221" s="65" t="s">
        <v>444</v>
      </c>
      <c r="C221" s="247" t="s">
        <v>445</v>
      </c>
      <c r="D221" s="60">
        <f t="shared" ref="D221:E221" si="41">D222+D225+D229</f>
        <v>1990.83</v>
      </c>
      <c r="E221" s="60">
        <f t="shared" si="41"/>
        <v>6635.8</v>
      </c>
      <c r="F221" s="45">
        <f t="shared" si="26"/>
        <v>333.31826424154752</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4.200000000000003">
      <c r="A225" s="63">
        <v>352</v>
      </c>
      <c r="B225" s="65" t="s">
        <v>452</v>
      </c>
      <c r="C225" s="247" t="s">
        <v>453</v>
      </c>
      <c r="D225" s="60">
        <f t="shared" ref="D225:E225" si="43">SUM(D226:D228)</f>
        <v>1990.83</v>
      </c>
      <c r="E225" s="60">
        <f t="shared" si="43"/>
        <v>6635.8</v>
      </c>
      <c r="F225" s="45">
        <f t="shared" si="26"/>
        <v>333.31826424154752</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1990.83</v>
      </c>
      <c r="E228" s="194">
        <v>6635.8</v>
      </c>
      <c r="F228" s="45">
        <f t="shared" si="26"/>
        <v>333.31826424154752</v>
      </c>
    </row>
    <row r="229" spans="1:6" ht="22.8">
      <c r="A229" s="63" t="s">
        <v>460</v>
      </c>
      <c r="B229" s="64" t="s">
        <v>461</v>
      </c>
      <c r="C229" s="247" t="s">
        <v>460</v>
      </c>
      <c r="D229" s="194">
        <v>0</v>
      </c>
      <c r="E229" s="194">
        <v>0</v>
      </c>
      <c r="F229" s="45" t="str">
        <f t="shared" si="26"/>
        <v>-</v>
      </c>
    </row>
    <row r="230" spans="1:6" ht="22.8">
      <c r="A230" s="63">
        <v>36</v>
      </c>
      <c r="B230" s="65" t="s">
        <v>462</v>
      </c>
      <c r="C230" s="247" t="s">
        <v>463</v>
      </c>
      <c r="D230" s="60">
        <f>D231+D234+D237+D242+D246+D250+D254+D257</f>
        <v>30446.25</v>
      </c>
      <c r="E230" s="60">
        <f>E231+E234+E237+E242+E246+E250+E254+E257</f>
        <v>68838.490000000005</v>
      </c>
      <c r="F230" s="45">
        <f t="shared" ref="F230:F245" si="44">IF(D230&lt;&gt;0,IF(E230/D230&gt;=100,"&gt;&gt;100",E230/D230*100),"-")</f>
        <v>226.09841934556806</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12">
      <c r="A236" s="63">
        <v>3622</v>
      </c>
      <c r="B236" s="65" t="s">
        <v>474</v>
      </c>
      <c r="C236" s="247" t="s">
        <v>475</v>
      </c>
      <c r="D236" s="194">
        <v>0</v>
      </c>
      <c r="E236" s="194">
        <v>0</v>
      </c>
      <c r="F236" s="45" t="str">
        <f t="shared" si="44"/>
        <v>-</v>
      </c>
    </row>
    <row r="237" spans="1:6" ht="12">
      <c r="A237" s="63">
        <v>363</v>
      </c>
      <c r="B237" s="65" t="s">
        <v>476</v>
      </c>
      <c r="C237" s="247" t="s">
        <v>477</v>
      </c>
      <c r="D237" s="60">
        <f t="shared" ref="D237:E237" si="47">SUM(D238:D241)</f>
        <v>29446.25</v>
      </c>
      <c r="E237" s="60">
        <f t="shared" si="47"/>
        <v>31418.240000000002</v>
      </c>
      <c r="F237" s="45">
        <f t="shared" si="44"/>
        <v>106.6969138684892</v>
      </c>
    </row>
    <row r="238" spans="1:6" ht="12">
      <c r="A238" s="63">
        <v>3631</v>
      </c>
      <c r="B238" s="65" t="s">
        <v>478</v>
      </c>
      <c r="C238" s="247" t="s">
        <v>479</v>
      </c>
      <c r="D238" s="194">
        <v>5459.44</v>
      </c>
      <c r="E238" s="194">
        <v>500</v>
      </c>
      <c r="F238" s="45">
        <f t="shared" si="44"/>
        <v>9.1584484855589601</v>
      </c>
    </row>
    <row r="239" spans="1:6" ht="12">
      <c r="A239" s="63">
        <v>3632</v>
      </c>
      <c r="B239" s="65" t="s">
        <v>480</v>
      </c>
      <c r="C239" s="247" t="s">
        <v>481</v>
      </c>
      <c r="D239" s="194">
        <v>23986.81</v>
      </c>
      <c r="E239" s="194">
        <v>30918.240000000002</v>
      </c>
      <c r="F239" s="45">
        <f t="shared" si="44"/>
        <v>128.89683955473862</v>
      </c>
    </row>
    <row r="240" spans="1:6" ht="22.8">
      <c r="A240" s="63" t="s">
        <v>482</v>
      </c>
      <c r="B240" s="65" t="s">
        <v>483</v>
      </c>
      <c r="C240" s="248" t="s">
        <v>482</v>
      </c>
      <c r="D240" s="194">
        <v>0</v>
      </c>
      <c r="E240" s="194">
        <v>0</v>
      </c>
      <c r="F240" s="45" t="str">
        <f t="shared" si="44"/>
        <v>-</v>
      </c>
    </row>
    <row r="241" spans="1:6" ht="22.8">
      <c r="A241" s="63" t="s">
        <v>484</v>
      </c>
      <c r="B241" s="65" t="s">
        <v>485</v>
      </c>
      <c r="C241" s="248" t="s">
        <v>484</v>
      </c>
      <c r="D241" s="194">
        <v>0</v>
      </c>
      <c r="E241" s="194">
        <v>0</v>
      </c>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1000</v>
      </c>
      <c r="E246" s="60">
        <f t="shared" si="48"/>
        <v>37420.25</v>
      </c>
      <c r="F246" s="45">
        <f t="shared" ref="F246:F249" si="49">IF(D246&lt;&gt;0,IF(E246/D246&gt;=100,"&gt;&gt;100",E246/D246*100),"-")</f>
        <v>3742.0250000000001</v>
      </c>
    </row>
    <row r="247" spans="1:6" ht="12.75" customHeight="1">
      <c r="A247" s="63" t="s">
        <v>493</v>
      </c>
      <c r="B247" s="64" t="s">
        <v>494</v>
      </c>
      <c r="C247" s="247" t="s">
        <v>493</v>
      </c>
      <c r="D247" s="194">
        <v>0</v>
      </c>
      <c r="E247" s="194">
        <v>26374.02</v>
      </c>
      <c r="F247" s="45" t="str">
        <f t="shared" si="49"/>
        <v>-</v>
      </c>
    </row>
    <row r="248" spans="1:6" ht="12.75" customHeight="1">
      <c r="A248" s="63" t="s">
        <v>495</v>
      </c>
      <c r="B248" s="64" t="s">
        <v>496</v>
      </c>
      <c r="C248" s="247" t="s">
        <v>495</v>
      </c>
      <c r="D248" s="194">
        <v>1000</v>
      </c>
      <c r="E248" s="194">
        <v>11046.23</v>
      </c>
      <c r="F248" s="45">
        <f t="shared" si="49"/>
        <v>1104.623</v>
      </c>
    </row>
    <row r="249" spans="1:6" ht="12.75" customHeight="1">
      <c r="A249" s="63" t="s">
        <v>497</v>
      </c>
      <c r="B249" s="64" t="s">
        <v>498</v>
      </c>
      <c r="C249" s="248" t="s">
        <v>497</v>
      </c>
      <c r="D249" s="194">
        <v>0</v>
      </c>
      <c r="E249" s="194">
        <v>0</v>
      </c>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v>0</v>
      </c>
      <c r="F251" s="45" t="str">
        <f t="shared" si="51"/>
        <v>-</v>
      </c>
    </row>
    <row r="252" spans="1:6" ht="22.8">
      <c r="A252" s="63">
        <v>3673</v>
      </c>
      <c r="B252" s="64" t="s">
        <v>503</v>
      </c>
      <c r="C252" s="247" t="s">
        <v>504</v>
      </c>
      <c r="D252" s="194">
        <v>0</v>
      </c>
      <c r="E252" s="194">
        <v>0</v>
      </c>
      <c r="F252" s="45" t="str">
        <f t="shared" si="51"/>
        <v>-</v>
      </c>
    </row>
    <row r="253" spans="1:6" ht="22.8">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2.8">
      <c r="A260" s="63" t="s">
        <v>515</v>
      </c>
      <c r="B260" s="64" t="s">
        <v>163</v>
      </c>
      <c r="C260" s="247" t="s">
        <v>515</v>
      </c>
      <c r="D260" s="194">
        <v>0</v>
      </c>
      <c r="E260" s="194">
        <v>0</v>
      </c>
      <c r="F260" s="45" t="str">
        <f t="shared" si="53"/>
        <v>-</v>
      </c>
    </row>
    <row r="261" spans="1:6" ht="22.8">
      <c r="A261" s="63" t="s">
        <v>516</v>
      </c>
      <c r="B261" s="64" t="s">
        <v>165</v>
      </c>
      <c r="C261" s="247" t="s">
        <v>516</v>
      </c>
      <c r="D261" s="194">
        <v>0</v>
      </c>
      <c r="E261" s="194">
        <v>0</v>
      </c>
      <c r="F261" s="45" t="str">
        <f t="shared" si="53"/>
        <v>-</v>
      </c>
    </row>
    <row r="262" spans="1:6" ht="22.8">
      <c r="A262" s="63">
        <v>37</v>
      </c>
      <c r="B262" s="64" t="s">
        <v>517</v>
      </c>
      <c r="C262" s="247" t="s">
        <v>518</v>
      </c>
      <c r="D262" s="60">
        <f t="shared" ref="D262:E262" si="55">D263+D269</f>
        <v>81662.63</v>
      </c>
      <c r="E262" s="60">
        <f t="shared" si="55"/>
        <v>487531.1</v>
      </c>
      <c r="F262" s="45">
        <f t="shared" ref="F262:F268" si="56">IF(D262&lt;&gt;0,IF(E262/D262&gt;=100,"&gt;&gt;100",E262/D262*100),"-")</f>
        <v>597.00636631467785</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v>0</v>
      </c>
      <c r="F264" s="45" t="str">
        <f t="shared" si="56"/>
        <v>-</v>
      </c>
    </row>
    <row r="265" spans="1:6" ht="22.8">
      <c r="A265" s="63">
        <v>3712</v>
      </c>
      <c r="B265" s="64" t="s">
        <v>523</v>
      </c>
      <c r="C265" s="247" t="s">
        <v>524</v>
      </c>
      <c r="D265" s="194">
        <v>0</v>
      </c>
      <c r="E265" s="194">
        <v>0</v>
      </c>
      <c r="F265" s="45" t="str">
        <f t="shared" si="56"/>
        <v>-</v>
      </c>
    </row>
    <row r="266" spans="1:6" ht="12">
      <c r="A266" s="63" t="s">
        <v>525</v>
      </c>
      <c r="B266" s="64" t="s">
        <v>526</v>
      </c>
      <c r="C266" s="247" t="s">
        <v>525</v>
      </c>
      <c r="D266" s="194">
        <v>0</v>
      </c>
      <c r="E266" s="194">
        <v>0</v>
      </c>
      <c r="F266" s="45" t="str">
        <f t="shared" si="56"/>
        <v>-</v>
      </c>
    </row>
    <row r="267" spans="1:6" ht="12">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81662.63</v>
      </c>
      <c r="E269" s="60">
        <f t="shared" si="58"/>
        <v>487531.1</v>
      </c>
      <c r="F269" s="45">
        <f t="shared" ref="F269:F272" si="59">IF(D269&lt;&gt;0,IF(E269/D269&gt;=100,"&gt;&gt;100",E269/D269*100),"-")</f>
        <v>597.00636631467785</v>
      </c>
    </row>
    <row r="270" spans="1:6" ht="12.75" customHeight="1">
      <c r="A270" s="63">
        <v>3721</v>
      </c>
      <c r="B270" s="65" t="s">
        <v>533</v>
      </c>
      <c r="C270" s="247" t="s">
        <v>534</v>
      </c>
      <c r="D270" s="194">
        <v>37567.4</v>
      </c>
      <c r="E270" s="194">
        <v>414517.29</v>
      </c>
      <c r="F270" s="45">
        <f t="shared" si="59"/>
        <v>1103.3962691056606</v>
      </c>
    </row>
    <row r="271" spans="1:6" ht="12.75" customHeight="1">
      <c r="A271" s="63">
        <v>3722</v>
      </c>
      <c r="B271" s="65" t="s">
        <v>535</v>
      </c>
      <c r="C271" s="247" t="s">
        <v>536</v>
      </c>
      <c r="D271" s="194">
        <v>44095.23</v>
      </c>
      <c r="E271" s="194">
        <v>73013.81</v>
      </c>
      <c r="F271" s="45">
        <f t="shared" si="59"/>
        <v>165.58210491248144</v>
      </c>
    </row>
    <row r="272" spans="1:6" ht="12.75" customHeight="1">
      <c r="A272" s="63" t="s">
        <v>537</v>
      </c>
      <c r="B272" s="65" t="s">
        <v>538</v>
      </c>
      <c r="C272" s="247" t="s">
        <v>537</v>
      </c>
      <c r="D272" s="194">
        <v>0</v>
      </c>
      <c r="E272" s="194">
        <v>0</v>
      </c>
      <c r="F272" s="45" t="str">
        <f t="shared" si="59"/>
        <v>-</v>
      </c>
    </row>
    <row r="273" spans="1:6" ht="22.8">
      <c r="A273" s="63">
        <v>38</v>
      </c>
      <c r="B273" s="65" t="s">
        <v>539</v>
      </c>
      <c r="C273" s="247" t="s">
        <v>540</v>
      </c>
      <c r="D273" s="60">
        <f t="shared" ref="D273:E273" si="60">D274+D278+D283+D289</f>
        <v>265408</v>
      </c>
      <c r="E273" s="60">
        <f t="shared" si="60"/>
        <v>189816.86</v>
      </c>
      <c r="F273" s="45">
        <f t="shared" ref="F273:F277" si="61">IF(D273&lt;&gt;0,IF(E273/D273&gt;=100,"&gt;&gt;100",E273/D273*100),"-")</f>
        <v>71.518891668676147</v>
      </c>
    </row>
    <row r="274" spans="1:6" ht="12.75" customHeight="1">
      <c r="A274" s="63">
        <v>381</v>
      </c>
      <c r="B274" s="64" t="s">
        <v>541</v>
      </c>
      <c r="C274" s="247" t="s">
        <v>542</v>
      </c>
      <c r="D274" s="60">
        <f t="shared" ref="D274:E274" si="62">SUM(D275:D277)</f>
        <v>179515.59</v>
      </c>
      <c r="E274" s="60">
        <f t="shared" si="62"/>
        <v>187316.86</v>
      </c>
      <c r="F274" s="45">
        <f t="shared" si="61"/>
        <v>104.34573398332701</v>
      </c>
    </row>
    <row r="275" spans="1:6" ht="12.75" customHeight="1">
      <c r="A275" s="63">
        <v>3811</v>
      </c>
      <c r="B275" s="64" t="s">
        <v>543</v>
      </c>
      <c r="C275" s="247" t="s">
        <v>544</v>
      </c>
      <c r="D275" s="194">
        <v>179515.59</v>
      </c>
      <c r="E275" s="194">
        <v>187316.86</v>
      </c>
      <c r="F275" s="45">
        <f t="shared" si="61"/>
        <v>104.34573398332701</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51997.59</v>
      </c>
      <c r="E278" s="60">
        <f t="shared" si="63"/>
        <v>0</v>
      </c>
      <c r="F278" s="45">
        <f t="shared" ref="F278:F282" si="64">IF(D278&lt;&gt;0,IF(E278/D278&gt;=100,"&gt;&gt;100",E278/D278*100),"-")</f>
        <v>0</v>
      </c>
    </row>
    <row r="279" spans="1:6" ht="12.75" customHeight="1">
      <c r="A279" s="63">
        <v>3821</v>
      </c>
      <c r="B279" s="64" t="s">
        <v>551</v>
      </c>
      <c r="C279" s="247" t="s">
        <v>552</v>
      </c>
      <c r="D279" s="194">
        <v>51997.59</v>
      </c>
      <c r="E279" s="194">
        <v>0</v>
      </c>
      <c r="F279" s="45">
        <f t="shared" si="64"/>
        <v>0</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2.8">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33894.82</v>
      </c>
      <c r="E283" s="60">
        <f t="shared" si="65"/>
        <v>2500</v>
      </c>
      <c r="F283" s="45">
        <f t="shared" ref="F283:F294" si="66">IF(D283&lt;&gt;0,IF(E283/D283&gt;=100,"&gt;&gt;100",E283/D283*100),"-")</f>
        <v>7.3757583017109996</v>
      </c>
    </row>
    <row r="284" spans="1:6" ht="12.75" customHeight="1">
      <c r="A284" s="63">
        <v>3831</v>
      </c>
      <c r="B284" s="64" t="s">
        <v>561</v>
      </c>
      <c r="C284" s="247" t="s">
        <v>562</v>
      </c>
      <c r="D284" s="194">
        <v>33894.82</v>
      </c>
      <c r="E284" s="194">
        <v>2500</v>
      </c>
      <c r="F284" s="45">
        <f t="shared" si="66"/>
        <v>7.3757583017109996</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v>0</v>
      </c>
      <c r="F290" s="45" t="str">
        <f t="shared" si="66"/>
        <v>-</v>
      </c>
    </row>
    <row r="291" spans="1:6" ht="22.8">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2.8">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3305564.55</v>
      </c>
      <c r="E299" s="60">
        <f>E152-E297+E298</f>
        <v>4551303.0900000008</v>
      </c>
      <c r="F299" s="45">
        <f t="shared" si="68"/>
        <v>137.6861053885637</v>
      </c>
    </row>
    <row r="300" spans="1:6" ht="12.75" customHeight="1">
      <c r="A300" s="63" t="s">
        <v>582</v>
      </c>
      <c r="B300" s="64" t="s">
        <v>593</v>
      </c>
      <c r="C300" s="247" t="s">
        <v>594</v>
      </c>
      <c r="D300" s="60">
        <f>IF(D6&gt;=D299,D6-D299,0)</f>
        <v>721481.84000000032</v>
      </c>
      <c r="E300" s="60">
        <f>IF(E6&gt;=E299,E6-E299,0)</f>
        <v>2793334.3900000006</v>
      </c>
      <c r="F300" s="45">
        <f t="shared" si="68"/>
        <v>387.1662785025884</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1893463.39</v>
      </c>
      <c r="E302" s="194">
        <v>2144874.9700000002</v>
      </c>
      <c r="F302" s="45">
        <f t="shared" si="68"/>
        <v>113.27786855176537</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1214559.78</v>
      </c>
      <c r="E304" s="194">
        <v>1504003.99</v>
      </c>
      <c r="F304" s="45">
        <f t="shared" si="68"/>
        <v>123.8312032693854</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9" t="s">
        <v>607</v>
      </c>
      <c r="B307" s="380"/>
      <c r="C307" s="171"/>
      <c r="D307" s="43"/>
      <c r="E307" s="43"/>
      <c r="F307" s="44"/>
    </row>
    <row r="308" spans="1:6" ht="12.75" customHeight="1">
      <c r="A308" s="63">
        <v>7</v>
      </c>
      <c r="B308" s="64" t="s">
        <v>608</v>
      </c>
      <c r="C308" s="247" t="s">
        <v>609</v>
      </c>
      <c r="D308" s="60">
        <f t="shared" ref="D308:E308" si="71">D309+D321+D354+D358</f>
        <v>1147.81</v>
      </c>
      <c r="E308" s="60">
        <f t="shared" si="71"/>
        <v>104.51</v>
      </c>
      <c r="F308" s="45">
        <f t="shared" ref="F308:F428" si="72">IF(D308&lt;&gt;0,IF(E308/D308&gt;=100,"&gt;&gt;100",E308/D308*100),"-")</f>
        <v>9.105165489061779</v>
      </c>
    </row>
    <row r="309" spans="1:6" ht="12.75" customHeight="1">
      <c r="A309" s="63">
        <v>71</v>
      </c>
      <c r="B309" s="64" t="s">
        <v>610</v>
      </c>
      <c r="C309" s="247" t="s">
        <v>611</v>
      </c>
      <c r="D309" s="60">
        <f t="shared" ref="D309:E309" si="73">D310+D314</f>
        <v>1147.81</v>
      </c>
      <c r="E309" s="60">
        <f t="shared" si="73"/>
        <v>0</v>
      </c>
      <c r="F309" s="45">
        <f t="shared" si="72"/>
        <v>0</v>
      </c>
    </row>
    <row r="310" spans="1:6" ht="12">
      <c r="A310" s="63">
        <v>711</v>
      </c>
      <c r="B310" s="64" t="s">
        <v>612</v>
      </c>
      <c r="C310" s="247" t="s">
        <v>613</v>
      </c>
      <c r="D310" s="60">
        <f t="shared" ref="D310:E310" si="74">SUM(D311:D313)</f>
        <v>1147.81</v>
      </c>
      <c r="E310" s="60">
        <f t="shared" si="74"/>
        <v>0</v>
      </c>
      <c r="F310" s="45">
        <f t="shared" si="72"/>
        <v>0</v>
      </c>
    </row>
    <row r="311" spans="1:6" ht="12.75" customHeight="1">
      <c r="A311" s="63">
        <v>7111</v>
      </c>
      <c r="B311" s="64" t="s">
        <v>614</v>
      </c>
      <c r="C311" s="247" t="s">
        <v>615</v>
      </c>
      <c r="D311" s="194">
        <v>1147.81</v>
      </c>
      <c r="E311" s="194">
        <v>0</v>
      </c>
      <c r="F311" s="45">
        <f t="shared" si="72"/>
        <v>0</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2.8">
      <c r="A321" s="63">
        <v>72</v>
      </c>
      <c r="B321" s="183" t="s">
        <v>634</v>
      </c>
      <c r="C321" s="247" t="s">
        <v>635</v>
      </c>
      <c r="D321" s="60">
        <f t="shared" ref="D321:E321" si="76">D322+D327+D336+D341+D346+D349</f>
        <v>0</v>
      </c>
      <c r="E321" s="60">
        <f t="shared" si="76"/>
        <v>104.51</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104.51</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104.51</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1155735.3400000001</v>
      </c>
      <c r="E360" s="60">
        <f t="shared" si="86"/>
        <v>1823253.62</v>
      </c>
      <c r="F360" s="45">
        <f t="shared" si="72"/>
        <v>157.75701900748317</v>
      </c>
    </row>
    <row r="361" spans="1:6" ht="12.75" customHeight="1">
      <c r="A361" s="63">
        <v>41</v>
      </c>
      <c r="B361" s="64" t="s">
        <v>714</v>
      </c>
      <c r="C361" s="247" t="s">
        <v>715</v>
      </c>
      <c r="D361" s="60">
        <f t="shared" ref="D361:E361" si="87">D362+D366</f>
        <v>14836.4</v>
      </c>
      <c r="E361" s="60">
        <f t="shared" si="87"/>
        <v>67139.48</v>
      </c>
      <c r="F361" s="45">
        <f t="shared" si="72"/>
        <v>452.53215065649346</v>
      </c>
    </row>
    <row r="362" spans="1:6" ht="12.75" customHeight="1">
      <c r="A362" s="63">
        <v>411</v>
      </c>
      <c r="B362" s="64" t="s">
        <v>716</v>
      </c>
      <c r="C362" s="247" t="s">
        <v>717</v>
      </c>
      <c r="D362" s="60">
        <f t="shared" ref="D362:E362" si="88">SUM(D363:D365)</f>
        <v>0</v>
      </c>
      <c r="E362" s="60">
        <f t="shared" si="88"/>
        <v>61095.01</v>
      </c>
      <c r="F362" s="45" t="str">
        <f t="shared" si="72"/>
        <v>-</v>
      </c>
    </row>
    <row r="363" spans="1:6" ht="12.75" customHeight="1">
      <c r="A363" s="63">
        <v>4111</v>
      </c>
      <c r="B363" s="64" t="s">
        <v>614</v>
      </c>
      <c r="C363" s="247" t="s">
        <v>718</v>
      </c>
      <c r="D363" s="194">
        <v>0</v>
      </c>
      <c r="E363" s="194">
        <v>61095.01</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14836.4</v>
      </c>
      <c r="E366" s="60">
        <f t="shared" si="89"/>
        <v>6044.47</v>
      </c>
      <c r="F366" s="45">
        <f t="shared" si="72"/>
        <v>40.740813135261931</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14836.4</v>
      </c>
      <c r="E369" s="194">
        <v>6044.47</v>
      </c>
      <c r="F369" s="45">
        <f t="shared" si="72"/>
        <v>40.740813135261931</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2.8">
      <c r="A373" s="63">
        <v>42</v>
      </c>
      <c r="B373" s="183" t="s">
        <v>730</v>
      </c>
      <c r="C373" s="247" t="s">
        <v>731</v>
      </c>
      <c r="D373" s="60">
        <f t="shared" ref="D373:E373" si="90">D374+D379+D388+D393+D398+D401</f>
        <v>707997.01</v>
      </c>
      <c r="E373" s="60">
        <f t="shared" si="90"/>
        <v>1058861.08</v>
      </c>
      <c r="F373" s="45">
        <f t="shared" si="72"/>
        <v>149.55728132241691</v>
      </c>
    </row>
    <row r="374" spans="1:6" ht="12.75" customHeight="1">
      <c r="A374" s="63">
        <v>421</v>
      </c>
      <c r="B374" s="64" t="s">
        <v>732</v>
      </c>
      <c r="C374" s="247" t="s">
        <v>733</v>
      </c>
      <c r="D374" s="60">
        <f t="shared" ref="D374:E374" si="91">SUM(D375:D378)</f>
        <v>476067.63</v>
      </c>
      <c r="E374" s="60">
        <f t="shared" si="91"/>
        <v>652945.69999999995</v>
      </c>
      <c r="F374" s="45">
        <f t="shared" si="72"/>
        <v>137.15397957218809</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84438.46</v>
      </c>
      <c r="E376" s="194">
        <v>0</v>
      </c>
      <c r="F376" s="45">
        <f t="shared" si="72"/>
        <v>0</v>
      </c>
    </row>
    <row r="377" spans="1:6" ht="12.75" customHeight="1">
      <c r="A377" s="63">
        <v>4213</v>
      </c>
      <c r="B377" s="64" t="s">
        <v>642</v>
      </c>
      <c r="C377" s="247" t="s">
        <v>736</v>
      </c>
      <c r="D377" s="194">
        <v>174432.1</v>
      </c>
      <c r="E377" s="194">
        <v>174844.82</v>
      </c>
      <c r="F377" s="45">
        <f t="shared" si="72"/>
        <v>100.23660782619712</v>
      </c>
    </row>
    <row r="378" spans="1:6" ht="12.75" customHeight="1">
      <c r="A378" s="63">
        <v>4214</v>
      </c>
      <c r="B378" s="64" t="s">
        <v>644</v>
      </c>
      <c r="C378" s="247" t="s">
        <v>737</v>
      </c>
      <c r="D378" s="194">
        <v>217197.07</v>
      </c>
      <c r="E378" s="194">
        <v>478100.88</v>
      </c>
      <c r="F378" s="45">
        <f t="shared" si="72"/>
        <v>220.12307992920896</v>
      </c>
    </row>
    <row r="379" spans="1:6" ht="12.75" customHeight="1">
      <c r="A379" s="63">
        <v>422</v>
      </c>
      <c r="B379" s="64" t="s">
        <v>738</v>
      </c>
      <c r="C379" s="247" t="s">
        <v>739</v>
      </c>
      <c r="D379" s="60">
        <f t="shared" ref="D379:E379" si="92">SUM(D380:D387)</f>
        <v>147088.32000000001</v>
      </c>
      <c r="E379" s="60">
        <f t="shared" si="92"/>
        <v>333965.38</v>
      </c>
      <c r="F379" s="45">
        <f t="shared" si="72"/>
        <v>227.05091743518452</v>
      </c>
    </row>
    <row r="380" spans="1:6" ht="12.75" customHeight="1">
      <c r="A380" s="63">
        <v>4221</v>
      </c>
      <c r="B380" s="64" t="s">
        <v>648</v>
      </c>
      <c r="C380" s="247" t="s">
        <v>740</v>
      </c>
      <c r="D380" s="194">
        <v>5053.8500000000004</v>
      </c>
      <c r="E380" s="194">
        <v>62059.39</v>
      </c>
      <c r="F380" s="45">
        <f t="shared" si="72"/>
        <v>1227.9626423419768</v>
      </c>
    </row>
    <row r="381" spans="1:6" ht="12.75" customHeight="1">
      <c r="A381" s="63">
        <v>4222</v>
      </c>
      <c r="B381" s="64" t="s">
        <v>741</v>
      </c>
      <c r="C381" s="247" t="s">
        <v>742</v>
      </c>
      <c r="D381" s="194">
        <v>0</v>
      </c>
      <c r="E381" s="194">
        <v>300</v>
      </c>
      <c r="F381" s="45" t="str">
        <f t="shared" si="72"/>
        <v>-</v>
      </c>
    </row>
    <row r="382" spans="1:6" ht="12.75" customHeight="1">
      <c r="A382" s="63">
        <v>4223</v>
      </c>
      <c r="B382" s="64" t="s">
        <v>652</v>
      </c>
      <c r="C382" s="247" t="s">
        <v>743</v>
      </c>
      <c r="D382" s="194">
        <v>1966.25</v>
      </c>
      <c r="E382" s="194">
        <v>0</v>
      </c>
      <c r="F382" s="45">
        <f t="shared" si="72"/>
        <v>0</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140068.22</v>
      </c>
      <c r="E386" s="194">
        <v>271605.99</v>
      </c>
      <c r="F386" s="45">
        <f t="shared" si="72"/>
        <v>193.9097891013393</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v>0</v>
      </c>
      <c r="F394" s="45" t="str">
        <f t="shared" si="72"/>
        <v>-</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84841.06</v>
      </c>
      <c r="E401" s="60">
        <f t="shared" si="96"/>
        <v>71950</v>
      </c>
      <c r="F401" s="45">
        <f t="shared" si="72"/>
        <v>84.80563538456498</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4217.28</v>
      </c>
      <c r="E404" s="194">
        <v>18875</v>
      </c>
      <c r="F404" s="45">
        <f t="shared" si="72"/>
        <v>447.56335837316942</v>
      </c>
    </row>
    <row r="405" spans="1:6" ht="12.75" customHeight="1">
      <c r="A405" s="63">
        <v>4264</v>
      </c>
      <c r="B405" s="64" t="s">
        <v>698</v>
      </c>
      <c r="C405" s="247" t="s">
        <v>772</v>
      </c>
      <c r="D405" s="194">
        <v>80623.78</v>
      </c>
      <c r="E405" s="194">
        <v>53075</v>
      </c>
      <c r="F405" s="45">
        <f t="shared" si="72"/>
        <v>65.830453496474618</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432901.93</v>
      </c>
      <c r="E412" s="60">
        <f t="shared" si="100"/>
        <v>697253.06</v>
      </c>
      <c r="F412" s="45">
        <f t="shared" si="72"/>
        <v>161.06489984925688</v>
      </c>
    </row>
    <row r="413" spans="1:6" ht="12.75" customHeight="1">
      <c r="A413" s="63">
        <v>451</v>
      </c>
      <c r="B413" s="64" t="s">
        <v>785</v>
      </c>
      <c r="C413" s="247" t="s">
        <v>786</v>
      </c>
      <c r="D413" s="194">
        <v>415889.43</v>
      </c>
      <c r="E413" s="194">
        <v>697253.06</v>
      </c>
      <c r="F413" s="45">
        <f t="shared" si="72"/>
        <v>167.6534698176869</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17012.5</v>
      </c>
      <c r="E416" s="194">
        <v>0</v>
      </c>
      <c r="F416" s="45">
        <f t="shared" si="72"/>
        <v>0</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1154587.53</v>
      </c>
      <c r="E418" s="60">
        <f t="shared" si="102"/>
        <v>1823149.11</v>
      </c>
      <c r="F418" s="45">
        <f t="shared" si="72"/>
        <v>157.90479826159219</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2075583.22</v>
      </c>
      <c r="E420" s="194">
        <v>2760100.49</v>
      </c>
      <c r="F420" s="45">
        <f t="shared" si="72"/>
        <v>132.97951454820495</v>
      </c>
    </row>
    <row r="421" spans="1:6" ht="12.75" customHeight="1">
      <c r="A421" s="63">
        <v>97</v>
      </c>
      <c r="B421" s="220" t="s">
        <v>801</v>
      </c>
      <c r="C421" s="247" t="s">
        <v>802</v>
      </c>
      <c r="D421" s="194">
        <v>1296.7</v>
      </c>
      <c r="E421" s="194">
        <v>1296.7</v>
      </c>
      <c r="F421" s="45">
        <f t="shared" si="72"/>
        <v>100</v>
      </c>
    </row>
    <row r="422" spans="1:6" ht="12.75" customHeight="1">
      <c r="A422" s="63" t="s">
        <v>582</v>
      </c>
      <c r="B422" s="64" t="s">
        <v>803</v>
      </c>
      <c r="C422" s="247" t="s">
        <v>804</v>
      </c>
      <c r="D422" s="60">
        <f>D6+D308</f>
        <v>4028194.2</v>
      </c>
      <c r="E422" s="60">
        <f>E6+E308</f>
        <v>7344741.9900000012</v>
      </c>
      <c r="F422" s="45">
        <f t="shared" si="72"/>
        <v>182.33336391775751</v>
      </c>
    </row>
    <row r="423" spans="1:6" ht="12.75" customHeight="1">
      <c r="A423" s="63" t="s">
        <v>582</v>
      </c>
      <c r="B423" s="64" t="s">
        <v>805</v>
      </c>
      <c r="C423" s="247" t="s">
        <v>806</v>
      </c>
      <c r="D423" s="60">
        <f t="shared" ref="D423:E423" si="103">D299+D360</f>
        <v>4461299.8899999997</v>
      </c>
      <c r="E423" s="60">
        <f t="shared" si="103"/>
        <v>6374556.7100000009</v>
      </c>
      <c r="F423" s="45">
        <f t="shared" si="72"/>
        <v>142.8856357378836</v>
      </c>
    </row>
    <row r="424" spans="1:6" ht="12.75" customHeight="1">
      <c r="A424" s="63" t="s">
        <v>582</v>
      </c>
      <c r="B424" s="64" t="s">
        <v>807</v>
      </c>
      <c r="C424" s="247" t="s">
        <v>808</v>
      </c>
      <c r="D424" s="60">
        <f t="shared" ref="D424:E424" si="104">IF(D422&gt;=D423,D422-D423,0)</f>
        <v>0</v>
      </c>
      <c r="E424" s="60">
        <f t="shared" si="104"/>
        <v>970185.28000000026</v>
      </c>
      <c r="F424" s="45" t="str">
        <f t="shared" si="72"/>
        <v>-</v>
      </c>
    </row>
    <row r="425" spans="1:6" ht="12.75" customHeight="1">
      <c r="A425" s="63" t="s">
        <v>582</v>
      </c>
      <c r="B425" s="64" t="s">
        <v>809</v>
      </c>
      <c r="C425" s="247" t="s">
        <v>810</v>
      </c>
      <c r="D425" s="60">
        <f t="shared" ref="D425:E425" si="105">IF(D423&gt;=D422,D423-D422,0)</f>
        <v>433105.68999999948</v>
      </c>
      <c r="E425" s="60">
        <f t="shared" si="105"/>
        <v>0</v>
      </c>
      <c r="F425" s="45">
        <f t="shared" si="72"/>
        <v>0</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182119.83000000007</v>
      </c>
      <c r="E427" s="60">
        <f t="shared" si="107"/>
        <v>615225.52</v>
      </c>
      <c r="F427" s="45">
        <f t="shared" si="72"/>
        <v>337.81358131072261</v>
      </c>
    </row>
    <row r="428" spans="1:6" ht="22.8">
      <c r="A428" s="249" t="s">
        <v>816</v>
      </c>
      <c r="B428" s="243" t="s">
        <v>817</v>
      </c>
      <c r="C428" s="250" t="s">
        <v>818</v>
      </c>
      <c r="D428" s="81">
        <f t="shared" ref="D428:E428" si="108">D304+D421</f>
        <v>1215856.48</v>
      </c>
      <c r="E428" s="81">
        <f t="shared" si="108"/>
        <v>1505300.69</v>
      </c>
      <c r="F428" s="61">
        <f t="shared" si="72"/>
        <v>123.80578750544638</v>
      </c>
    </row>
    <row r="429" spans="1:6" s="55" customFormat="1" ht="20.100000000000001" customHeight="1">
      <c r="A429" s="379" t="s">
        <v>819</v>
      </c>
      <c r="B429" s="380"/>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v>0</v>
      </c>
      <c r="F438" s="45" t="str">
        <f t="shared" si="109"/>
        <v>-</v>
      </c>
    </row>
    <row r="439" spans="1:6" ht="22.8">
      <c r="A439" s="63">
        <v>8122</v>
      </c>
      <c r="B439" s="183" t="s">
        <v>838</v>
      </c>
      <c r="C439" s="247" t="s">
        <v>839</v>
      </c>
      <c r="D439" s="194">
        <v>0</v>
      </c>
      <c r="E439" s="194">
        <v>0</v>
      </c>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12">
      <c r="A444" s="63">
        <v>814</v>
      </c>
      <c r="B444" s="183" t="s">
        <v>848</v>
      </c>
      <c r="C444" s="247" t="s">
        <v>849</v>
      </c>
      <c r="D444" s="194">
        <v>0</v>
      </c>
      <c r="E444" s="194">
        <v>0</v>
      </c>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12">
      <c r="A447" s="63">
        <v>8154</v>
      </c>
      <c r="B447" s="64" t="s">
        <v>854</v>
      </c>
      <c r="C447" s="247" t="s">
        <v>855</v>
      </c>
      <c r="D447" s="194">
        <v>0</v>
      </c>
      <c r="E447" s="194">
        <v>0</v>
      </c>
      <c r="F447" s="45" t="str">
        <f t="shared" si="109"/>
        <v>-</v>
      </c>
    </row>
    <row r="448" spans="1:6" ht="22.8">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12">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12">
      <c r="A484" s="63">
        <v>832</v>
      </c>
      <c r="B484" s="183" t="s">
        <v>928</v>
      </c>
      <c r="C484" s="247" t="s">
        <v>929</v>
      </c>
      <c r="D484" s="194">
        <v>0</v>
      </c>
      <c r="E484" s="194">
        <v>0</v>
      </c>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12">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176372.58000000002</v>
      </c>
      <c r="E535" s="60">
        <f>E536+E571+E584+E597+E629</f>
        <v>0</v>
      </c>
      <c r="F535" s="45">
        <f t="shared" si="109"/>
        <v>0</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v>0</v>
      </c>
      <c r="F543" s="45" t="str">
        <f t="shared" si="109"/>
        <v>-</v>
      </c>
    </row>
    <row r="544" spans="1:6" ht="12">
      <c r="A544" s="63">
        <v>5122</v>
      </c>
      <c r="B544" s="64" t="s">
        <v>1048</v>
      </c>
      <c r="C544" s="247" t="s">
        <v>1049</v>
      </c>
      <c r="D544" s="194">
        <v>0</v>
      </c>
      <c r="E544" s="194">
        <v>0</v>
      </c>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12">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2.8">
      <c r="A597" s="63">
        <v>54</v>
      </c>
      <c r="B597" s="183" t="s">
        <v>1144</v>
      </c>
      <c r="C597" s="247" t="s">
        <v>1145</v>
      </c>
      <c r="D597" s="60">
        <f t="shared" ref="D597:E597" si="152">D598+D603+D607+D609+D616+D621</f>
        <v>176372.58000000002</v>
      </c>
      <c r="E597" s="60">
        <f t="shared" si="152"/>
        <v>0</v>
      </c>
      <c r="F597" s="45">
        <f t="shared" si="109"/>
        <v>0</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12">
      <c r="A605" s="63">
        <v>5423</v>
      </c>
      <c r="B605" s="64" t="s">
        <v>1160</v>
      </c>
      <c r="C605" s="247" t="s">
        <v>1161</v>
      </c>
      <c r="D605" s="194">
        <v>0</v>
      </c>
      <c r="E605" s="194">
        <v>0</v>
      </c>
      <c r="F605" s="45" t="str">
        <f t="shared" si="109"/>
        <v>-</v>
      </c>
    </row>
    <row r="606" spans="1:6" ht="22.8">
      <c r="A606" s="63">
        <v>5424</v>
      </c>
      <c r="B606" s="64" t="s">
        <v>1162</v>
      </c>
      <c r="C606" s="247" t="s">
        <v>1163</v>
      </c>
      <c r="D606" s="194">
        <v>0</v>
      </c>
      <c r="E606" s="194">
        <v>0</v>
      </c>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v>0</v>
      </c>
      <c r="F610" s="45" t="str">
        <f t="shared" si="109"/>
        <v>-</v>
      </c>
    </row>
    <row r="611" spans="1:6" ht="22.8">
      <c r="A611" s="63">
        <v>5444</v>
      </c>
      <c r="B611" s="183" t="s">
        <v>1172</v>
      </c>
      <c r="C611" s="247" t="s">
        <v>1173</v>
      </c>
      <c r="D611" s="194">
        <v>0</v>
      </c>
      <c r="E611" s="194">
        <v>0</v>
      </c>
      <c r="F611" s="45" t="str">
        <f t="shared" si="109"/>
        <v>-</v>
      </c>
    </row>
    <row r="612" spans="1:6" ht="22.8">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12">
      <c r="A615" s="63">
        <v>5448</v>
      </c>
      <c r="B615" s="64" t="s">
        <v>1180</v>
      </c>
      <c r="C615" s="247" t="s">
        <v>1181</v>
      </c>
      <c r="D615" s="194">
        <v>0</v>
      </c>
      <c r="E615" s="194">
        <v>0</v>
      </c>
      <c r="F615" s="45" t="str">
        <f t="shared" si="109"/>
        <v>-</v>
      </c>
    </row>
    <row r="616" spans="1:6" ht="22.8">
      <c r="A616" s="63">
        <v>545</v>
      </c>
      <c r="B616" s="64" t="s">
        <v>1182</v>
      </c>
      <c r="C616" s="247" t="s">
        <v>1183</v>
      </c>
      <c r="D616" s="60">
        <f t="shared" ref="D616:E616" si="157">SUM(D617:D620)</f>
        <v>56877.83</v>
      </c>
      <c r="E616" s="60">
        <f t="shared" si="157"/>
        <v>0</v>
      </c>
      <c r="F616" s="45">
        <f t="shared" si="109"/>
        <v>0</v>
      </c>
    </row>
    <row r="617" spans="1:6" ht="22.8">
      <c r="A617" s="63">
        <v>5453</v>
      </c>
      <c r="B617" s="183" t="s">
        <v>1184</v>
      </c>
      <c r="C617" s="247" t="s">
        <v>1185</v>
      </c>
      <c r="D617" s="194">
        <v>56877.83</v>
      </c>
      <c r="E617" s="194">
        <v>0</v>
      </c>
      <c r="F617" s="45">
        <f t="shared" si="109"/>
        <v>0</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12">
      <c r="A621" s="63">
        <v>547</v>
      </c>
      <c r="B621" s="64" t="s">
        <v>1192</v>
      </c>
      <c r="C621" s="247" t="s">
        <v>1193</v>
      </c>
      <c r="D621" s="60">
        <f t="shared" ref="D621:E621" si="158">SUM(D622:D628)</f>
        <v>119494.75</v>
      </c>
      <c r="E621" s="60">
        <f t="shared" si="158"/>
        <v>0</v>
      </c>
      <c r="F621" s="45">
        <f t="shared" si="109"/>
        <v>0</v>
      </c>
    </row>
    <row r="622" spans="1:6" ht="12.75" customHeight="1">
      <c r="A622" s="63">
        <v>5471</v>
      </c>
      <c r="B622" s="64" t="s">
        <v>1194</v>
      </c>
      <c r="C622" s="247" t="s">
        <v>1195</v>
      </c>
      <c r="D622" s="194">
        <v>119494.75</v>
      </c>
      <c r="E622" s="194">
        <v>0</v>
      </c>
      <c r="F622" s="45">
        <f t="shared" si="109"/>
        <v>0</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2.8">
      <c r="A627" s="63">
        <v>5476</v>
      </c>
      <c r="B627" s="64" t="s">
        <v>1204</v>
      </c>
      <c r="C627" s="247" t="s">
        <v>1205</v>
      </c>
      <c r="D627" s="194">
        <v>0</v>
      </c>
      <c r="E627" s="194">
        <v>0</v>
      </c>
      <c r="F627" s="45" t="str">
        <f t="shared" si="109"/>
        <v>-</v>
      </c>
    </row>
    <row r="628" spans="1:6" ht="12">
      <c r="A628" s="70">
        <v>5477</v>
      </c>
      <c r="B628" s="65" t="s">
        <v>1206</v>
      </c>
      <c r="C628" s="278" t="s">
        <v>1207</v>
      </c>
      <c r="D628" s="192">
        <v>0</v>
      </c>
      <c r="E628" s="192">
        <v>0</v>
      </c>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176372.58000000002</v>
      </c>
      <c r="E640" s="60">
        <f>IF(E535-E430&gt;=0,E535-E430,0)</f>
        <v>0</v>
      </c>
      <c r="F640" s="45">
        <f t="shared" si="109"/>
        <v>0</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49633.47</v>
      </c>
      <c r="E642" s="194">
        <v>226006.05</v>
      </c>
      <c r="F642" s="45">
        <f t="shared" si="109"/>
        <v>455.35008936509973</v>
      </c>
    </row>
    <row r="643" spans="1:6" ht="12.75" customHeight="1">
      <c r="A643" s="63" t="s">
        <v>582</v>
      </c>
      <c r="B643" s="64" t="s">
        <v>1236</v>
      </c>
      <c r="C643" s="247" t="s">
        <v>1237</v>
      </c>
      <c r="D643" s="60">
        <f>D422+D430</f>
        <v>4028194.2</v>
      </c>
      <c r="E643" s="60">
        <f>E422+E430</f>
        <v>7344741.9900000012</v>
      </c>
      <c r="F643" s="45">
        <f t="shared" si="109"/>
        <v>182.33336391775751</v>
      </c>
    </row>
    <row r="644" spans="1:6" ht="12.75" customHeight="1">
      <c r="A644" s="63" t="s">
        <v>582</v>
      </c>
      <c r="B644" s="64" t="s">
        <v>1238</v>
      </c>
      <c r="C644" s="247" t="s">
        <v>1239</v>
      </c>
      <c r="D644" s="60">
        <f>D423+D535</f>
        <v>4637672.47</v>
      </c>
      <c r="E644" s="60">
        <f>E423+E535</f>
        <v>6374556.7100000009</v>
      </c>
      <c r="F644" s="45">
        <f t="shared" si="109"/>
        <v>137.45163659649299</v>
      </c>
    </row>
    <row r="645" spans="1:6" ht="12.75" customHeight="1">
      <c r="A645" s="63" t="s">
        <v>582</v>
      </c>
      <c r="B645" s="64" t="s">
        <v>1240</v>
      </c>
      <c r="C645" s="247" t="s">
        <v>1241</v>
      </c>
      <c r="D645" s="60">
        <f t="shared" ref="D645:E645" si="163">IF(D643&gt;=D644,D643-D644,0)</f>
        <v>0</v>
      </c>
      <c r="E645" s="60">
        <f t="shared" si="163"/>
        <v>970185.28000000026</v>
      </c>
      <c r="F645" s="45" t="str">
        <f t="shared" si="109"/>
        <v>-</v>
      </c>
    </row>
    <row r="646" spans="1:6" ht="12.75" customHeight="1">
      <c r="A646" s="63" t="s">
        <v>582</v>
      </c>
      <c r="B646" s="64" t="s">
        <v>1242</v>
      </c>
      <c r="C646" s="247" t="s">
        <v>1243</v>
      </c>
      <c r="D646" s="60">
        <f t="shared" ref="D646:E646" si="164">IF(D644&gt;=D643,D644-D643,0)</f>
        <v>609478.26999999955</v>
      </c>
      <c r="E646" s="60">
        <f t="shared" si="164"/>
        <v>0</v>
      </c>
      <c r="F646" s="45">
        <f t="shared" si="109"/>
        <v>0</v>
      </c>
    </row>
    <row r="647" spans="1:6" ht="22.8">
      <c r="A647" s="251" t="s">
        <v>1244</v>
      </c>
      <c r="B647" s="64" t="s">
        <v>1245</v>
      </c>
      <c r="C647" s="252" t="s">
        <v>1244</v>
      </c>
      <c r="D647" s="60">
        <f>IF(D426-D427+D641-D642&gt;=0,D426-D427+D641-D642,0)</f>
        <v>0</v>
      </c>
      <c r="E647" s="60">
        <f>IF(E426-E427+E641-E642&gt;=0,E426-E427+E641-E642,0)</f>
        <v>0</v>
      </c>
      <c r="F647" s="45" t="str">
        <f t="shared" si="109"/>
        <v>-</v>
      </c>
    </row>
    <row r="648" spans="1:6" ht="22.8">
      <c r="A648" s="251" t="s">
        <v>1246</v>
      </c>
      <c r="B648" s="64" t="s">
        <v>1247</v>
      </c>
      <c r="C648" s="252" t="s">
        <v>1246</v>
      </c>
      <c r="D648" s="60">
        <f>IF(D427-D426+D642-D641&gt;=0,D427-D426+D642-D641,0)</f>
        <v>231753.30000000008</v>
      </c>
      <c r="E648" s="60">
        <f>IF(E427-E426+E642-E641&gt;=0,E427-E426+E642-E641,0)</f>
        <v>841231.57000000007</v>
      </c>
      <c r="F648" s="45">
        <f t="shared" si="109"/>
        <v>362.98579998645101</v>
      </c>
    </row>
    <row r="649" spans="1:6" ht="22.8">
      <c r="A649" s="63" t="s">
        <v>582</v>
      </c>
      <c r="B649" s="64" t="s">
        <v>1248</v>
      </c>
      <c r="C649" s="247" t="s">
        <v>1249</v>
      </c>
      <c r="D649" s="60">
        <f t="shared" ref="D649:E649" si="165">IF(D645+D647-D646-D648&gt;=0,D645+D647-D646-D648,0)</f>
        <v>0</v>
      </c>
      <c r="E649" s="60">
        <f t="shared" si="165"/>
        <v>128953.7100000002</v>
      </c>
      <c r="F649" s="45" t="str">
        <f t="shared" si="109"/>
        <v>-</v>
      </c>
    </row>
    <row r="650" spans="1:6" ht="22.8">
      <c r="A650" s="63" t="s">
        <v>582</v>
      </c>
      <c r="B650" s="64" t="s">
        <v>1250</v>
      </c>
      <c r="C650" s="247" t="s">
        <v>1251</v>
      </c>
      <c r="D650" s="60">
        <f t="shared" ref="D650:E650" si="166">IF(D646+D648-D645-D647&gt;=0,D646+D648-D645-D647,0)</f>
        <v>841231.5699999996</v>
      </c>
      <c r="E650" s="60">
        <f t="shared" si="166"/>
        <v>0</v>
      </c>
      <c r="F650" s="45">
        <f t="shared" si="109"/>
        <v>0</v>
      </c>
    </row>
    <row r="651" spans="1:6" ht="22.8">
      <c r="A651" s="249" t="s">
        <v>1252</v>
      </c>
      <c r="B651" s="184" t="s">
        <v>1253</v>
      </c>
      <c r="C651" s="250" t="s">
        <v>1252</v>
      </c>
      <c r="D651" s="196">
        <v>21872.15</v>
      </c>
      <c r="E651" s="196">
        <v>0</v>
      </c>
      <c r="F651" s="61">
        <f t="shared" si="109"/>
        <v>0</v>
      </c>
    </row>
    <row r="652" spans="1:6" s="55" customFormat="1" ht="20.100000000000001" customHeight="1">
      <c r="A652" s="379" t="s">
        <v>1254</v>
      </c>
      <c r="B652" s="380"/>
      <c r="C652" s="171"/>
      <c r="D652" s="43"/>
      <c r="E652" s="43"/>
      <c r="F652" s="44"/>
    </row>
    <row r="653" spans="1:6" ht="12.75" customHeight="1">
      <c r="A653" s="63">
        <v>11</v>
      </c>
      <c r="B653" s="64" t="s">
        <v>1255</v>
      </c>
      <c r="C653" s="247" t="s">
        <v>1256</v>
      </c>
      <c r="D653" s="194">
        <v>252425.59</v>
      </c>
      <c r="E653" s="194">
        <v>138393.13</v>
      </c>
      <c r="F653" s="45">
        <f t="shared" ref="F653:F740" si="167">IF(D653&lt;&gt;0,IF(E653/D653&gt;=100,"&gt;&gt;100",E653/D653*100),"-")</f>
        <v>54.825317036992956</v>
      </c>
    </row>
    <row r="654" spans="1:6" ht="12.75" customHeight="1">
      <c r="A654" s="63" t="s">
        <v>1257</v>
      </c>
      <c r="B654" s="64" t="s">
        <v>1258</v>
      </c>
      <c r="C654" s="247" t="s">
        <v>1257</v>
      </c>
      <c r="D654" s="194">
        <v>5123766.87</v>
      </c>
      <c r="E654" s="194">
        <v>8383301.71</v>
      </c>
      <c r="F654" s="45">
        <f t="shared" si="167"/>
        <v>163.61598649393662</v>
      </c>
    </row>
    <row r="655" spans="1:6" ht="12.75" customHeight="1">
      <c r="A655" s="63" t="s">
        <v>1259</v>
      </c>
      <c r="B655" s="64" t="s">
        <v>1260</v>
      </c>
      <c r="C655" s="247" t="s">
        <v>1259</v>
      </c>
      <c r="D655" s="194">
        <v>5237799.33</v>
      </c>
      <c r="E655" s="194">
        <v>7729655.46</v>
      </c>
      <c r="F655" s="45">
        <f t="shared" si="167"/>
        <v>147.57448640171557</v>
      </c>
    </row>
    <row r="656" spans="1:6" ht="22.8">
      <c r="A656" s="63">
        <v>11</v>
      </c>
      <c r="B656" s="64" t="s">
        <v>1261</v>
      </c>
      <c r="C656" s="247" t="s">
        <v>1262</v>
      </c>
      <c r="D656" s="60">
        <f t="shared" ref="D656:E656" si="168">+D653+D654-D655</f>
        <v>138393.12999999989</v>
      </c>
      <c r="E656" s="60">
        <f t="shared" si="168"/>
        <v>792039.37999999989</v>
      </c>
      <c r="F656" s="45">
        <f t="shared" si="167"/>
        <v>572.31119781740642</v>
      </c>
    </row>
    <row r="657" spans="1:6" ht="22.8">
      <c r="A657" s="63" t="s">
        <v>582</v>
      </c>
      <c r="B657" s="64" t="s">
        <v>1263</v>
      </c>
      <c r="C657" s="247" t="s">
        <v>1264</v>
      </c>
      <c r="D657" s="253">
        <v>11</v>
      </c>
      <c r="E657" s="253">
        <v>13</v>
      </c>
      <c r="F657" s="45">
        <f t="shared" si="167"/>
        <v>118.18181818181819</v>
      </c>
    </row>
    <row r="658" spans="1:6" ht="22.8">
      <c r="A658" s="63" t="s">
        <v>582</v>
      </c>
      <c r="B658" s="64" t="s">
        <v>1265</v>
      </c>
      <c r="C658" s="247" t="s">
        <v>1266</v>
      </c>
      <c r="D658" s="253">
        <v>14</v>
      </c>
      <c r="E658" s="253">
        <v>12</v>
      </c>
      <c r="F658" s="45">
        <f t="shared" si="167"/>
        <v>85.714285714285708</v>
      </c>
    </row>
    <row r="659" spans="1:6" ht="12.75" customHeight="1">
      <c r="A659" s="63" t="s">
        <v>582</v>
      </c>
      <c r="B659" s="64" t="s">
        <v>1267</v>
      </c>
      <c r="C659" s="247" t="s">
        <v>1268</v>
      </c>
      <c r="D659" s="253">
        <v>10</v>
      </c>
      <c r="E659" s="253">
        <v>12</v>
      </c>
      <c r="F659" s="45">
        <f t="shared" si="167"/>
        <v>120</v>
      </c>
    </row>
    <row r="660" spans="1:6" ht="12.75" customHeight="1">
      <c r="A660" s="63" t="s">
        <v>582</v>
      </c>
      <c r="B660" s="64" t="s">
        <v>1269</v>
      </c>
      <c r="C660" s="247" t="s">
        <v>1270</v>
      </c>
      <c r="D660" s="253">
        <v>10</v>
      </c>
      <c r="E660" s="253">
        <v>9</v>
      </c>
      <c r="F660" s="45">
        <f t="shared" si="167"/>
        <v>90</v>
      </c>
    </row>
    <row r="661" spans="1:6" ht="22.8">
      <c r="A661" s="63" t="s">
        <v>1271</v>
      </c>
      <c r="B661" s="64" t="s">
        <v>1272</v>
      </c>
      <c r="C661" s="247" t="s">
        <v>1273</v>
      </c>
      <c r="D661" s="194">
        <v>0</v>
      </c>
      <c r="E661" s="194">
        <v>0</v>
      </c>
      <c r="F661" s="45" t="str">
        <f t="shared" si="167"/>
        <v>-</v>
      </c>
    </row>
    <row r="662" spans="1:6" ht="12.75" customHeight="1">
      <c r="A662" s="70">
        <v>61315</v>
      </c>
      <c r="B662" s="65" t="s">
        <v>1274</v>
      </c>
      <c r="C662" s="278" t="s">
        <v>1275</v>
      </c>
      <c r="D662" s="192">
        <v>292154.93</v>
      </c>
      <c r="E662" s="192">
        <v>284913.2</v>
      </c>
      <c r="F662" s="71">
        <f t="shared" si="167"/>
        <v>97.521270649103883</v>
      </c>
    </row>
    <row r="663" spans="1:6" ht="12.75" customHeight="1">
      <c r="A663" s="70">
        <v>61316</v>
      </c>
      <c r="B663" s="65" t="s">
        <v>1276</v>
      </c>
      <c r="C663" s="277" t="s">
        <v>1277</v>
      </c>
      <c r="D663" s="192">
        <v>0</v>
      </c>
      <c r="E663" s="192">
        <v>0</v>
      </c>
      <c r="F663" s="71" t="str">
        <f t="shared" si="167"/>
        <v>-</v>
      </c>
    </row>
    <row r="664" spans="1:6" ht="12.75" customHeight="1">
      <c r="A664" s="70" t="s">
        <v>1278</v>
      </c>
      <c r="B664" s="65" t="s">
        <v>1279</v>
      </c>
      <c r="C664" s="277" t="s">
        <v>1278</v>
      </c>
      <c r="D664" s="192">
        <v>0</v>
      </c>
      <c r="E664" s="192">
        <v>320618.51</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v>
      </c>
      <c r="E667" s="192">
        <v>106.18</v>
      </c>
      <c r="F667" s="71" t="str">
        <f t="shared" si="167"/>
        <v>-</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32597.919999999998</v>
      </c>
      <c r="E669" s="194">
        <v>3227428.95</v>
      </c>
      <c r="F669" s="45">
        <f t="shared" si="167"/>
        <v>9900.7205060936412</v>
      </c>
    </row>
    <row r="670" spans="1:6" ht="12.75" customHeight="1">
      <c r="A670" s="63">
        <v>63312</v>
      </c>
      <c r="B670" s="64" t="s">
        <v>1290</v>
      </c>
      <c r="C670" s="247" t="s">
        <v>1291</v>
      </c>
      <c r="D670" s="194">
        <v>18750</v>
      </c>
      <c r="E670" s="194">
        <v>47479.040000000001</v>
      </c>
      <c r="F670" s="45">
        <f t="shared" si="167"/>
        <v>253.22154666666665</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405959.96</v>
      </c>
      <c r="E673" s="194">
        <v>134294.9</v>
      </c>
      <c r="F673" s="45">
        <f t="shared" si="167"/>
        <v>33.080824030034876</v>
      </c>
    </row>
    <row r="674" spans="1:6" ht="12.75" customHeight="1">
      <c r="A674" s="63">
        <v>63322</v>
      </c>
      <c r="B674" s="64" t="s">
        <v>1298</v>
      </c>
      <c r="C674" s="247" t="s">
        <v>1299</v>
      </c>
      <c r="D674" s="194">
        <v>33908.42</v>
      </c>
      <c r="E674" s="194">
        <v>164500</v>
      </c>
      <c r="F674" s="45">
        <f t="shared" si="167"/>
        <v>485.13024198709348</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30201.88</v>
      </c>
      <c r="E681" s="192">
        <v>0</v>
      </c>
      <c r="F681" s="71">
        <f t="shared" si="167"/>
        <v>0</v>
      </c>
    </row>
    <row r="682" spans="1:6" ht="12">
      <c r="A682" s="70">
        <v>63426</v>
      </c>
      <c r="B682" s="182" t="s">
        <v>1314</v>
      </c>
      <c r="C682" s="278" t="s">
        <v>1315</v>
      </c>
      <c r="D682" s="192">
        <v>0</v>
      </c>
      <c r="E682" s="192">
        <v>0</v>
      </c>
      <c r="F682" s="71" t="str">
        <f t="shared" si="167"/>
        <v>-</v>
      </c>
    </row>
    <row r="683" spans="1:6" ht="22.8">
      <c r="A683" s="70">
        <v>63612</v>
      </c>
      <c r="B683" s="182" t="s">
        <v>1316</v>
      </c>
      <c r="C683" s="278" t="s">
        <v>1317</v>
      </c>
      <c r="D683" s="192">
        <v>0</v>
      </c>
      <c r="E683" s="192">
        <v>0</v>
      </c>
      <c r="F683" s="71" t="str">
        <f t="shared" si="167"/>
        <v>-</v>
      </c>
    </row>
    <row r="684" spans="1:6" ht="22.8">
      <c r="A684" s="70">
        <v>63613</v>
      </c>
      <c r="B684" s="182" t="s">
        <v>1318</v>
      </c>
      <c r="C684" s="278" t="s">
        <v>1319</v>
      </c>
      <c r="D684" s="192">
        <v>0</v>
      </c>
      <c r="E684" s="192">
        <v>0</v>
      </c>
      <c r="F684" s="71" t="str">
        <f t="shared" si="167"/>
        <v>-</v>
      </c>
    </row>
    <row r="685" spans="1:6" ht="22.8">
      <c r="A685" s="63">
        <v>63622</v>
      </c>
      <c r="B685" s="244" t="s">
        <v>1320</v>
      </c>
      <c r="C685" s="247" t="s">
        <v>1321</v>
      </c>
      <c r="D685" s="194">
        <v>0</v>
      </c>
      <c r="E685" s="194">
        <v>0</v>
      </c>
      <c r="F685" s="45" t="str">
        <f t="shared" si="167"/>
        <v>-</v>
      </c>
    </row>
    <row r="686" spans="1:6" ht="22.8">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2.8">
      <c r="A692" s="70">
        <v>63716</v>
      </c>
      <c r="B692" s="182" t="s">
        <v>1329</v>
      </c>
      <c r="C692" s="277">
        <v>63716</v>
      </c>
      <c r="D692" s="192">
        <v>0</v>
      </c>
      <c r="E692" s="192">
        <v>0</v>
      </c>
      <c r="F692" s="71" t="str">
        <f t="shared" si="167"/>
        <v>-</v>
      </c>
    </row>
    <row r="693" spans="1:6" ht="12">
      <c r="A693" s="70">
        <v>63717</v>
      </c>
      <c r="B693" s="182" t="s">
        <v>1330</v>
      </c>
      <c r="C693" s="277">
        <v>63717</v>
      </c>
      <c r="D693" s="192">
        <v>0</v>
      </c>
      <c r="E693" s="192">
        <v>0</v>
      </c>
      <c r="F693" s="71" t="str">
        <f t="shared" si="167"/>
        <v>-</v>
      </c>
    </row>
    <row r="694" spans="1:6" ht="22.8">
      <c r="A694" s="70">
        <v>63721</v>
      </c>
      <c r="B694" s="182" t="s">
        <v>1331</v>
      </c>
      <c r="C694" s="277">
        <v>63721</v>
      </c>
      <c r="D694" s="192">
        <v>0</v>
      </c>
      <c r="E694" s="192">
        <v>0</v>
      </c>
      <c r="F694" s="71" t="str">
        <f t="shared" si="167"/>
        <v>-</v>
      </c>
    </row>
    <row r="695" spans="1:6" ht="22.8">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2.8">
      <c r="A700" s="70">
        <v>63727</v>
      </c>
      <c r="B700" s="182" t="s">
        <v>1337</v>
      </c>
      <c r="C700" s="277">
        <v>63727</v>
      </c>
      <c r="D700" s="192">
        <v>0</v>
      </c>
      <c r="E700" s="192">
        <v>0</v>
      </c>
      <c r="F700" s="71" t="str">
        <f t="shared" si="167"/>
        <v>-</v>
      </c>
    </row>
    <row r="701" spans="1:6" ht="22.8">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2.8">
      <c r="A704" s="70" t="s">
        <v>1343</v>
      </c>
      <c r="B704" s="182" t="s">
        <v>1344</v>
      </c>
      <c r="C704" s="278" t="s">
        <v>1343</v>
      </c>
      <c r="D704" s="192">
        <v>0</v>
      </c>
      <c r="E704" s="192">
        <v>0</v>
      </c>
      <c r="F704" s="71" t="str">
        <f t="shared" si="167"/>
        <v>-</v>
      </c>
    </row>
    <row r="705" spans="1:6" ht="12">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29924.75</v>
      </c>
      <c r="F706" s="71" t="str">
        <f t="shared" si="167"/>
        <v>-</v>
      </c>
    </row>
    <row r="707" spans="1:6" ht="12.75" customHeight="1">
      <c r="A707" s="70">
        <v>63822</v>
      </c>
      <c r="B707" s="182" t="s">
        <v>1349</v>
      </c>
      <c r="C707" s="278" t="s">
        <v>1350</v>
      </c>
      <c r="D707" s="192">
        <v>0</v>
      </c>
      <c r="E707" s="192">
        <v>0</v>
      </c>
      <c r="F707" s="71" t="str">
        <f t="shared" si="167"/>
        <v>-</v>
      </c>
    </row>
    <row r="708" spans="1:6" ht="22.8">
      <c r="A708" s="70" t="s">
        <v>1351</v>
      </c>
      <c r="B708" s="182" t="s">
        <v>1352</v>
      </c>
      <c r="C708" s="278" t="s">
        <v>1351</v>
      </c>
      <c r="D708" s="192">
        <v>0</v>
      </c>
      <c r="E708" s="192">
        <v>0</v>
      </c>
      <c r="F708" s="71" t="str">
        <f t="shared" si="167"/>
        <v>-</v>
      </c>
    </row>
    <row r="709" spans="1:6" ht="22.8">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6.1</v>
      </c>
      <c r="F712" s="71" t="str">
        <f t="shared" si="167"/>
        <v>-</v>
      </c>
    </row>
    <row r="713" spans="1:6" ht="22.8">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2.8">
      <c r="A720" s="70">
        <v>64376</v>
      </c>
      <c r="B720" s="182" t="s">
        <v>1375</v>
      </c>
      <c r="C720" s="278" t="s">
        <v>1376</v>
      </c>
      <c r="D720" s="192">
        <v>0</v>
      </c>
      <c r="E720" s="192">
        <v>0</v>
      </c>
      <c r="F720" s="71" t="str">
        <f t="shared" si="167"/>
        <v>-</v>
      </c>
    </row>
    <row r="721" spans="1:6" ht="12">
      <c r="A721" s="70">
        <v>64377</v>
      </c>
      <c r="B721" s="65" t="s">
        <v>1377</v>
      </c>
      <c r="C721" s="278" t="s">
        <v>1378</v>
      </c>
      <c r="D721" s="192">
        <v>0</v>
      </c>
      <c r="E721" s="192">
        <v>0</v>
      </c>
      <c r="F721" s="71" t="str">
        <f t="shared" si="167"/>
        <v>-</v>
      </c>
    </row>
    <row r="722" spans="1:6" ht="12">
      <c r="A722" s="70" t="s">
        <v>1379</v>
      </c>
      <c r="B722" s="65" t="s">
        <v>1380</v>
      </c>
      <c r="C722" s="277" t="s">
        <v>1379</v>
      </c>
      <c r="D722" s="192">
        <v>188367.3</v>
      </c>
      <c r="E722" s="192">
        <v>205101.78</v>
      </c>
      <c r="F722" s="71">
        <f t="shared" si="167"/>
        <v>108.88396234378261</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15524.83</v>
      </c>
      <c r="E724" s="192">
        <v>29662.080000000002</v>
      </c>
      <c r="F724" s="71">
        <f t="shared" si="167"/>
        <v>191.06218876470791</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2.8">
      <c r="A727" s="70">
        <v>66341</v>
      </c>
      <c r="B727" s="65" t="s">
        <v>1389</v>
      </c>
      <c r="C727" s="277">
        <v>66341</v>
      </c>
      <c r="D727" s="192">
        <v>0</v>
      </c>
      <c r="E727" s="192">
        <v>0</v>
      </c>
      <c r="F727" s="71" t="str">
        <f t="shared" si="167"/>
        <v>-</v>
      </c>
    </row>
    <row r="728" spans="1:6" ht="22.8">
      <c r="A728" s="70">
        <v>66342</v>
      </c>
      <c r="B728" s="65" t="s">
        <v>1390</v>
      </c>
      <c r="C728" s="277">
        <v>66342</v>
      </c>
      <c r="D728" s="192">
        <v>0</v>
      </c>
      <c r="E728" s="192">
        <v>0</v>
      </c>
      <c r="F728" s="71" t="str">
        <f t="shared" si="167"/>
        <v>-</v>
      </c>
    </row>
    <row r="729" spans="1:6" ht="12">
      <c r="A729" s="70">
        <v>66343</v>
      </c>
      <c r="B729" s="65" t="s">
        <v>1391</v>
      </c>
      <c r="C729" s="277">
        <v>66343</v>
      </c>
      <c r="D729" s="192">
        <v>0</v>
      </c>
      <c r="E729" s="192">
        <v>0</v>
      </c>
      <c r="F729" s="71" t="str">
        <f t="shared" si="167"/>
        <v>-</v>
      </c>
    </row>
    <row r="730" spans="1:6" ht="22.8">
      <c r="A730" s="70">
        <v>66344</v>
      </c>
      <c r="B730" s="65" t="s">
        <v>1392</v>
      </c>
      <c r="C730" s="277">
        <v>66344</v>
      </c>
      <c r="D730" s="192">
        <v>0</v>
      </c>
      <c r="E730" s="192">
        <v>0</v>
      </c>
      <c r="F730" s="71" t="str">
        <f t="shared" si="167"/>
        <v>-</v>
      </c>
    </row>
    <row r="731" spans="1:6" ht="12">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16563.919999999998</v>
      </c>
      <c r="E734" s="192">
        <v>18867.21</v>
      </c>
      <c r="F734" s="71">
        <f t="shared" si="167"/>
        <v>113.90546440697614</v>
      </c>
    </row>
    <row r="735" spans="1:6" ht="12.75" customHeight="1">
      <c r="A735" s="63" t="s">
        <v>1400</v>
      </c>
      <c r="B735" s="64" t="s">
        <v>1401</v>
      </c>
      <c r="C735" s="247" t="s">
        <v>1400</v>
      </c>
      <c r="D735" s="194">
        <v>1250</v>
      </c>
      <c r="E735" s="194">
        <v>45496.25</v>
      </c>
      <c r="F735" s="45">
        <f t="shared" si="167"/>
        <v>3639.7</v>
      </c>
    </row>
    <row r="736" spans="1:6" ht="12.75" customHeight="1">
      <c r="A736" s="63" t="s">
        <v>1402</v>
      </c>
      <c r="B736" s="64" t="s">
        <v>1403</v>
      </c>
      <c r="C736" s="247" t="s">
        <v>1402</v>
      </c>
      <c r="D736" s="194">
        <v>3196.17</v>
      </c>
      <c r="E736" s="194">
        <v>3128.44</v>
      </c>
      <c r="F736" s="45">
        <f t="shared" si="167"/>
        <v>97.880901203628085</v>
      </c>
    </row>
    <row r="737" spans="1:6" ht="12.75" customHeight="1">
      <c r="A737" s="63" t="s">
        <v>1404</v>
      </c>
      <c r="B737" s="64" t="s">
        <v>1405</v>
      </c>
      <c r="C737" s="247" t="s">
        <v>1404</v>
      </c>
      <c r="D737" s="194">
        <v>4258</v>
      </c>
      <c r="E737" s="194">
        <v>30290.29</v>
      </c>
      <c r="F737" s="45">
        <f t="shared" si="167"/>
        <v>711.37364960075149</v>
      </c>
    </row>
    <row r="738" spans="1:6" ht="12.75" customHeight="1">
      <c r="A738" s="63" t="s">
        <v>1406</v>
      </c>
      <c r="B738" s="64" t="s">
        <v>1407</v>
      </c>
      <c r="C738" s="247" t="s">
        <v>1406</v>
      </c>
      <c r="D738" s="194">
        <v>7455.8</v>
      </c>
      <c r="E738" s="194">
        <v>19161.080000000002</v>
      </c>
      <c r="F738" s="45">
        <f t="shared" si="167"/>
        <v>256.9956275651171</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1266.3599999999999</v>
      </c>
      <c r="E741" s="192">
        <v>600</v>
      </c>
      <c r="F741" s="71">
        <f t="shared" ref="F741:F1006" si="169">IF(D741&lt;&gt;0,IF(E741/D741&gt;=100,"&gt;&gt;100",E741/D741*100),"-")</f>
        <v>47.379891973846306</v>
      </c>
    </row>
    <row r="742" spans="1:6" ht="12.75" customHeight="1">
      <c r="A742" s="70" t="s">
        <v>1414</v>
      </c>
      <c r="B742" s="65" t="s">
        <v>1415</v>
      </c>
      <c r="C742" s="278" t="s">
        <v>1414</v>
      </c>
      <c r="D742" s="192">
        <v>0</v>
      </c>
      <c r="E742" s="192">
        <v>0</v>
      </c>
      <c r="F742" s="71" t="str">
        <f t="shared" si="169"/>
        <v>-</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0</v>
      </c>
      <c r="E744" s="192">
        <v>0</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12">
      <c r="A759" s="63">
        <v>34224</v>
      </c>
      <c r="B759" s="64" t="s">
        <v>1448</v>
      </c>
      <c r="C759" s="247" t="s">
        <v>1449</v>
      </c>
      <c r="D759" s="194">
        <v>0</v>
      </c>
      <c r="E759" s="194">
        <v>0</v>
      </c>
      <c r="F759" s="45" t="str">
        <f t="shared" si="169"/>
        <v>-</v>
      </c>
    </row>
    <row r="760" spans="1:6" ht="12">
      <c r="A760" s="63">
        <v>34233</v>
      </c>
      <c r="B760" s="64" t="s">
        <v>1450</v>
      </c>
      <c r="C760" s="247" t="s">
        <v>1451</v>
      </c>
      <c r="D760" s="194">
        <v>4007.02</v>
      </c>
      <c r="E760" s="194">
        <v>98.45</v>
      </c>
      <c r="F760" s="45">
        <f t="shared" si="169"/>
        <v>2.4569380736806905</v>
      </c>
    </row>
    <row r="761" spans="1:6" ht="22.8">
      <c r="A761" s="63">
        <v>34234</v>
      </c>
      <c r="B761" s="183" t="s">
        <v>1452</v>
      </c>
      <c r="C761" s="247" t="s">
        <v>1453</v>
      </c>
      <c r="D761" s="194">
        <v>0</v>
      </c>
      <c r="E761" s="194">
        <v>0</v>
      </c>
      <c r="F761" s="45" t="str">
        <f t="shared" si="169"/>
        <v>-</v>
      </c>
    </row>
    <row r="762" spans="1:6" ht="22.8">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2.8">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2.8">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1990.83</v>
      </c>
      <c r="E778" s="192">
        <v>6635.8</v>
      </c>
      <c r="F778" s="71">
        <f t="shared" si="169"/>
        <v>333.31826424154752</v>
      </c>
    </row>
    <row r="779" spans="1:6" ht="12.75" customHeight="1">
      <c r="A779" s="70">
        <v>36313</v>
      </c>
      <c r="B779" s="65" t="s">
        <v>1488</v>
      </c>
      <c r="C779" s="278" t="s">
        <v>1489</v>
      </c>
      <c r="D779" s="192">
        <v>1459.44</v>
      </c>
      <c r="E779" s="192">
        <v>500</v>
      </c>
      <c r="F779" s="71">
        <f t="shared" si="169"/>
        <v>34.259716055473334</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4000</v>
      </c>
      <c r="E781" s="192">
        <v>0</v>
      </c>
      <c r="F781" s="71">
        <f t="shared" si="169"/>
        <v>0</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23986.81</v>
      </c>
      <c r="E787" s="192">
        <v>30918.240000000002</v>
      </c>
      <c r="F787" s="71">
        <f t="shared" si="169"/>
        <v>128.89683955473862</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12">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2.8">
      <c r="A797" s="70" t="s">
        <v>1524</v>
      </c>
      <c r="B797" s="182" t="s">
        <v>1525</v>
      </c>
      <c r="C797" s="277" t="s">
        <v>1524</v>
      </c>
      <c r="D797" s="192">
        <v>0</v>
      </c>
      <c r="E797" s="192">
        <v>0</v>
      </c>
      <c r="F797" s="71" t="str">
        <f t="shared" si="169"/>
        <v>-</v>
      </c>
    </row>
    <row r="798" spans="1:6" ht="12">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12">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2.8">
      <c r="A803" s="63" t="s">
        <v>1536</v>
      </c>
      <c r="B803" s="244" t="s">
        <v>1537</v>
      </c>
      <c r="C803" s="248" t="s">
        <v>1536</v>
      </c>
      <c r="D803" s="194">
        <v>0</v>
      </c>
      <c r="E803" s="194">
        <v>0</v>
      </c>
      <c r="F803" s="45" t="str">
        <f t="shared" si="169"/>
        <v>-</v>
      </c>
    </row>
    <row r="804" spans="1:6" ht="22.8">
      <c r="A804" s="70" t="s">
        <v>1538</v>
      </c>
      <c r="B804" s="182" t="s">
        <v>1539</v>
      </c>
      <c r="C804" s="277" t="s">
        <v>1538</v>
      </c>
      <c r="D804" s="192">
        <v>0</v>
      </c>
      <c r="E804" s="192">
        <v>0</v>
      </c>
      <c r="F804" s="71" t="str">
        <f t="shared" si="169"/>
        <v>-</v>
      </c>
    </row>
    <row r="805" spans="1:6" ht="22.8">
      <c r="A805" s="70" t="s">
        <v>1540</v>
      </c>
      <c r="B805" s="182" t="s">
        <v>1541</v>
      </c>
      <c r="C805" s="277" t="s">
        <v>1540</v>
      </c>
      <c r="D805" s="192">
        <v>0</v>
      </c>
      <c r="E805" s="192">
        <v>0</v>
      </c>
      <c r="F805" s="71" t="str">
        <f t="shared" si="169"/>
        <v>-</v>
      </c>
    </row>
    <row r="806" spans="1:6" ht="12">
      <c r="A806" s="70">
        <v>36511</v>
      </c>
      <c r="B806" s="182" t="s">
        <v>1542</v>
      </c>
      <c r="C806" s="277">
        <v>36511</v>
      </c>
      <c r="D806" s="192">
        <v>0</v>
      </c>
      <c r="E806" s="192">
        <v>0</v>
      </c>
      <c r="F806" s="71" t="str">
        <f t="shared" ref="F806:F814" si="171">IF(D806&lt;&gt;0,IF(E806/D806&gt;=100,"&gt;&gt;100",E806/D806*100),"-")</f>
        <v>-</v>
      </c>
    </row>
    <row r="807" spans="1:6" ht="12">
      <c r="A807" s="70" t="s">
        <v>1543</v>
      </c>
      <c r="B807" s="182" t="s">
        <v>1544</v>
      </c>
      <c r="C807" s="277" t="s">
        <v>1543</v>
      </c>
      <c r="D807" s="192">
        <v>0</v>
      </c>
      <c r="E807" s="192">
        <v>0</v>
      </c>
      <c r="F807" s="71" t="str">
        <f t="shared" si="171"/>
        <v>-</v>
      </c>
    </row>
    <row r="808" spans="1:6" ht="12">
      <c r="A808" s="70" t="s">
        <v>1545</v>
      </c>
      <c r="B808" s="182" t="s">
        <v>1546</v>
      </c>
      <c r="C808" s="277" t="s">
        <v>1545</v>
      </c>
      <c r="D808" s="192">
        <v>0</v>
      </c>
      <c r="E808" s="192">
        <v>0</v>
      </c>
      <c r="F808" s="71" t="str">
        <f t="shared" si="171"/>
        <v>-</v>
      </c>
    </row>
    <row r="809" spans="1:6" ht="22.8">
      <c r="A809" s="70" t="s">
        <v>1547</v>
      </c>
      <c r="B809" s="182" t="s">
        <v>1548</v>
      </c>
      <c r="C809" s="277" t="s">
        <v>1547</v>
      </c>
      <c r="D809" s="192">
        <v>0</v>
      </c>
      <c r="E809" s="192">
        <v>0</v>
      </c>
      <c r="F809" s="71" t="str">
        <f t="shared" si="171"/>
        <v>-</v>
      </c>
    </row>
    <row r="810" spans="1:6" ht="12">
      <c r="A810" s="70" t="s">
        <v>1549</v>
      </c>
      <c r="B810" s="182" t="s">
        <v>1550</v>
      </c>
      <c r="C810" s="277" t="s">
        <v>1549</v>
      </c>
      <c r="D810" s="192">
        <v>0</v>
      </c>
      <c r="E810" s="192">
        <v>0</v>
      </c>
      <c r="F810" s="71" t="str">
        <f t="shared" si="171"/>
        <v>-</v>
      </c>
    </row>
    <row r="811" spans="1:6" ht="12">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2.8">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2.8">
      <c r="A817" s="70" t="s">
        <v>1563</v>
      </c>
      <c r="B817" s="65" t="s">
        <v>1564</v>
      </c>
      <c r="C817" s="278" t="s">
        <v>1563</v>
      </c>
      <c r="D817" s="192">
        <v>0</v>
      </c>
      <c r="E817" s="192">
        <v>0</v>
      </c>
      <c r="F817" s="71" t="str">
        <f t="shared" si="169"/>
        <v>-</v>
      </c>
    </row>
    <row r="818" spans="1:6" ht="22.8">
      <c r="A818" s="70" t="s">
        <v>1565</v>
      </c>
      <c r="B818" s="65" t="s">
        <v>1566</v>
      </c>
      <c r="C818" s="278" t="s">
        <v>1565</v>
      </c>
      <c r="D818" s="192">
        <v>0</v>
      </c>
      <c r="E818" s="192">
        <v>0</v>
      </c>
      <c r="F818" s="71" t="str">
        <f t="shared" si="169"/>
        <v>-</v>
      </c>
    </row>
    <row r="819" spans="1:6" ht="22.8">
      <c r="A819" s="70" t="s">
        <v>1567</v>
      </c>
      <c r="B819" s="65" t="s">
        <v>1568</v>
      </c>
      <c r="C819" s="278" t="s">
        <v>1567</v>
      </c>
      <c r="D819" s="192">
        <v>0</v>
      </c>
      <c r="E819" s="192">
        <v>0</v>
      </c>
      <c r="F819" s="71" t="str">
        <f t="shared" si="169"/>
        <v>-</v>
      </c>
    </row>
    <row r="820" spans="1:6" ht="22.8">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2.8">
      <c r="A824" s="70" t="s">
        <v>1577</v>
      </c>
      <c r="B824" s="65" t="s">
        <v>1578</v>
      </c>
      <c r="C824" s="278" t="s">
        <v>1577</v>
      </c>
      <c r="D824" s="192">
        <v>0</v>
      </c>
      <c r="E824" s="192">
        <v>0</v>
      </c>
      <c r="F824" s="71" t="str">
        <f t="shared" si="169"/>
        <v>-</v>
      </c>
    </row>
    <row r="825" spans="1:6" ht="22.8">
      <c r="A825" s="70" t="s">
        <v>1579</v>
      </c>
      <c r="B825" s="65" t="s">
        <v>1580</v>
      </c>
      <c r="C825" s="278" t="s">
        <v>1579</v>
      </c>
      <c r="D825" s="192">
        <v>0</v>
      </c>
      <c r="E825" s="192">
        <v>0</v>
      </c>
      <c r="F825" s="71" t="str">
        <f t="shared" si="169"/>
        <v>-</v>
      </c>
    </row>
    <row r="826" spans="1:6" ht="22.8">
      <c r="A826" s="70" t="s">
        <v>1581</v>
      </c>
      <c r="B826" s="65" t="s">
        <v>1582</v>
      </c>
      <c r="C826" s="278" t="s">
        <v>1581</v>
      </c>
      <c r="D826" s="192">
        <v>0</v>
      </c>
      <c r="E826" s="192">
        <v>0</v>
      </c>
      <c r="F826" s="71" t="str">
        <f t="shared" si="169"/>
        <v>-</v>
      </c>
    </row>
    <row r="827" spans="1:6" ht="22.8">
      <c r="A827" s="70" t="s">
        <v>1583</v>
      </c>
      <c r="B827" s="65" t="s">
        <v>1584</v>
      </c>
      <c r="C827" s="278" t="s">
        <v>1583</v>
      </c>
      <c r="D827" s="192">
        <v>0</v>
      </c>
      <c r="E827" s="192">
        <v>0</v>
      </c>
      <c r="F827" s="71" t="str">
        <f t="shared" si="169"/>
        <v>-</v>
      </c>
    </row>
    <row r="828" spans="1:6" ht="22.8">
      <c r="A828" s="70" t="s">
        <v>1585</v>
      </c>
      <c r="B828" s="65" t="s">
        <v>1586</v>
      </c>
      <c r="C828" s="278" t="s">
        <v>1585</v>
      </c>
      <c r="D828" s="192">
        <v>0</v>
      </c>
      <c r="E828" s="192">
        <v>0</v>
      </c>
      <c r="F828" s="71" t="str">
        <f t="shared" si="169"/>
        <v>-</v>
      </c>
    </row>
    <row r="829" spans="1:6" ht="22.8">
      <c r="A829" s="70" t="s">
        <v>1587</v>
      </c>
      <c r="B829" s="65" t="s">
        <v>1588</v>
      </c>
      <c r="C829" s="278" t="s">
        <v>1587</v>
      </c>
      <c r="D829" s="192">
        <v>0</v>
      </c>
      <c r="E829" s="192">
        <v>0</v>
      </c>
      <c r="F829" s="71" t="str">
        <f t="shared" si="169"/>
        <v>-</v>
      </c>
    </row>
    <row r="830" spans="1:6" ht="12">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2.8">
      <c r="A833" s="70" t="s">
        <v>1595</v>
      </c>
      <c r="B833" s="65" t="s">
        <v>1596</v>
      </c>
      <c r="C833" s="278" t="s">
        <v>1595</v>
      </c>
      <c r="D833" s="192">
        <v>0</v>
      </c>
      <c r="E833" s="192">
        <v>0</v>
      </c>
      <c r="F833" s="71" t="str">
        <f t="shared" si="169"/>
        <v>-</v>
      </c>
    </row>
    <row r="834" spans="1:6" ht="22.8">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9745.89</v>
      </c>
      <c r="E843" s="194">
        <v>8212.6299999999992</v>
      </c>
      <c r="F843" s="45">
        <f t="shared" si="169"/>
        <v>84.267624608937709</v>
      </c>
    </row>
    <row r="844" spans="1:6" ht="12.75" customHeight="1">
      <c r="A844" s="63" t="s">
        <v>1617</v>
      </c>
      <c r="B844" s="64" t="s">
        <v>1618</v>
      </c>
      <c r="C844" s="247" t="s">
        <v>1617</v>
      </c>
      <c r="D844" s="194">
        <v>1605.4</v>
      </c>
      <c r="E844" s="194">
        <v>1070.2</v>
      </c>
      <c r="F844" s="45">
        <f t="shared" si="169"/>
        <v>66.66251401519871</v>
      </c>
    </row>
    <row r="845" spans="1:6" ht="12.75" customHeight="1">
      <c r="A845" s="63" t="s">
        <v>1619</v>
      </c>
      <c r="B845" s="64" t="s">
        <v>1620</v>
      </c>
      <c r="C845" s="247" t="s">
        <v>1619</v>
      </c>
      <c r="D845" s="194">
        <v>12650</v>
      </c>
      <c r="E845" s="194">
        <v>10000</v>
      </c>
      <c r="F845" s="45">
        <f t="shared" si="169"/>
        <v>79.051383399209485</v>
      </c>
    </row>
    <row r="846" spans="1:6" ht="12.75" customHeight="1">
      <c r="A846" s="63">
        <v>37215</v>
      </c>
      <c r="B846" s="64" t="s">
        <v>1621</v>
      </c>
      <c r="C846" s="247" t="s">
        <v>1622</v>
      </c>
      <c r="D846" s="194">
        <v>6930</v>
      </c>
      <c r="E846" s="194">
        <v>6900</v>
      </c>
      <c r="F846" s="45">
        <f t="shared" si="169"/>
        <v>99.567099567099575</v>
      </c>
    </row>
    <row r="847" spans="1:6" ht="22.8">
      <c r="A847" s="63">
        <v>37216</v>
      </c>
      <c r="B847" s="183" t="s">
        <v>1623</v>
      </c>
      <c r="C847" s="247" t="s">
        <v>1624</v>
      </c>
      <c r="D847" s="194">
        <v>0</v>
      </c>
      <c r="E847" s="194">
        <v>0</v>
      </c>
      <c r="F847" s="45" t="str">
        <f t="shared" si="169"/>
        <v>-</v>
      </c>
    </row>
    <row r="848" spans="1:6" ht="12.75" customHeight="1">
      <c r="A848" s="63">
        <v>37217</v>
      </c>
      <c r="B848" s="64" t="s">
        <v>1625</v>
      </c>
      <c r="C848" s="247" t="s">
        <v>1626</v>
      </c>
      <c r="D848" s="194">
        <v>6636.11</v>
      </c>
      <c r="E848" s="194">
        <v>9555.94</v>
      </c>
      <c r="F848" s="45">
        <f t="shared" si="169"/>
        <v>143.99911996636584</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378778.52</v>
      </c>
      <c r="F850" s="45" t="str">
        <f t="shared" si="169"/>
        <v>-</v>
      </c>
    </row>
    <row r="851" spans="1:6" ht="12.75" customHeight="1">
      <c r="A851" s="63">
        <v>37221</v>
      </c>
      <c r="B851" s="64" t="s">
        <v>1631</v>
      </c>
      <c r="C851" s="247" t="s">
        <v>1632</v>
      </c>
      <c r="D851" s="194">
        <v>19002.650000000001</v>
      </c>
      <c r="E851" s="194">
        <v>29123.16</v>
      </c>
      <c r="F851" s="45">
        <f t="shared" si="169"/>
        <v>153.25841395805321</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4697.1099999999997</v>
      </c>
      <c r="E853" s="194">
        <v>4995.82</v>
      </c>
      <c r="F853" s="45">
        <f t="shared" si="169"/>
        <v>106.35944229536886</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20395.47</v>
      </c>
      <c r="E855" s="194">
        <v>38894.83</v>
      </c>
      <c r="F855" s="45">
        <f t="shared" si="169"/>
        <v>190.70327871826441</v>
      </c>
    </row>
    <row r="856" spans="1:6" ht="12.75" customHeight="1">
      <c r="A856" s="63">
        <v>38117</v>
      </c>
      <c r="B856" s="64" t="s">
        <v>1640</v>
      </c>
      <c r="C856" s="247" t="s">
        <v>1641</v>
      </c>
      <c r="D856" s="194">
        <v>0</v>
      </c>
      <c r="E856" s="194">
        <v>1000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2.8">
      <c r="A870" s="63" t="s">
        <v>1668</v>
      </c>
      <c r="B870" s="64" t="s">
        <v>1669</v>
      </c>
      <c r="C870" s="248" t="s">
        <v>1668</v>
      </c>
      <c r="D870" s="194">
        <v>0</v>
      </c>
      <c r="E870" s="194">
        <v>0</v>
      </c>
      <c r="F870" s="45" t="str">
        <f t="shared" si="169"/>
        <v>-</v>
      </c>
    </row>
    <row r="871" spans="1:6" ht="22.8">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2.8">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12">
      <c r="A875" s="63">
        <v>81332</v>
      </c>
      <c r="B875" s="64" t="s">
        <v>1678</v>
      </c>
      <c r="C875" s="247" t="s">
        <v>1679</v>
      </c>
      <c r="D875" s="194">
        <v>0</v>
      </c>
      <c r="E875" s="194">
        <v>0</v>
      </c>
      <c r="F875" s="45" t="str">
        <f t="shared" si="169"/>
        <v>-</v>
      </c>
    </row>
    <row r="876" spans="1:6" ht="22.8">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2.8">
      <c r="A879" s="63">
        <v>81532</v>
      </c>
      <c r="B879" s="183" t="s">
        <v>1686</v>
      </c>
      <c r="C879" s="247" t="s">
        <v>1687</v>
      </c>
      <c r="D879" s="194">
        <v>0</v>
      </c>
      <c r="E879" s="194">
        <v>0</v>
      </c>
      <c r="F879" s="45" t="str">
        <f t="shared" si="169"/>
        <v>-</v>
      </c>
    </row>
    <row r="880" spans="1:6" ht="22.8">
      <c r="A880" s="63">
        <v>81542</v>
      </c>
      <c r="B880" s="183" t="s">
        <v>1688</v>
      </c>
      <c r="C880" s="247" t="s">
        <v>1689</v>
      </c>
      <c r="D880" s="194">
        <v>0</v>
      </c>
      <c r="E880" s="194">
        <v>0</v>
      </c>
      <c r="F880" s="45" t="str">
        <f t="shared" si="169"/>
        <v>-</v>
      </c>
    </row>
    <row r="881" spans="1:6" ht="22.8">
      <c r="A881" s="63">
        <v>81552</v>
      </c>
      <c r="B881" s="64" t="s">
        <v>1690</v>
      </c>
      <c r="C881" s="247" t="s">
        <v>1691</v>
      </c>
      <c r="D881" s="194">
        <v>0</v>
      </c>
      <c r="E881" s="194">
        <v>0</v>
      </c>
      <c r="F881" s="45" t="str">
        <f t="shared" si="169"/>
        <v>-</v>
      </c>
    </row>
    <row r="882" spans="1:6" ht="22.8">
      <c r="A882" s="63">
        <v>81631</v>
      </c>
      <c r="B882" s="183" t="s">
        <v>1692</v>
      </c>
      <c r="C882" s="247" t="s">
        <v>1693</v>
      </c>
      <c r="D882" s="194">
        <v>0</v>
      </c>
      <c r="E882" s="194">
        <v>0</v>
      </c>
      <c r="F882" s="45" t="str">
        <f t="shared" si="169"/>
        <v>-</v>
      </c>
    </row>
    <row r="883" spans="1:6" ht="22.8">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2.8">
      <c r="A896" s="70">
        <v>81761</v>
      </c>
      <c r="B896" s="182" t="s">
        <v>1720</v>
      </c>
      <c r="C896" s="278" t="s">
        <v>1721</v>
      </c>
      <c r="D896" s="192">
        <v>0</v>
      </c>
      <c r="E896" s="192">
        <v>0</v>
      </c>
      <c r="F896" s="71" t="str">
        <f t="shared" si="169"/>
        <v>-</v>
      </c>
    </row>
    <row r="897" spans="1:6" ht="22.8">
      <c r="A897" s="70">
        <v>81762</v>
      </c>
      <c r="B897" s="182" t="s">
        <v>1722</v>
      </c>
      <c r="C897" s="278" t="s">
        <v>1723</v>
      </c>
      <c r="D897" s="192">
        <v>0</v>
      </c>
      <c r="E897" s="192">
        <v>0</v>
      </c>
      <c r="F897" s="71" t="str">
        <f t="shared" si="169"/>
        <v>-</v>
      </c>
    </row>
    <row r="898" spans="1:6" ht="12">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12">
      <c r="A909" s="70">
        <v>84242</v>
      </c>
      <c r="B909" s="65" t="s">
        <v>1746</v>
      </c>
      <c r="C909" s="278" t="s">
        <v>1747</v>
      </c>
      <c r="D909" s="192">
        <v>0</v>
      </c>
      <c r="E909" s="192">
        <v>0</v>
      </c>
      <c r="F909" s="71" t="str">
        <f t="shared" si="169"/>
        <v>-</v>
      </c>
    </row>
    <row r="910" spans="1:6" ht="12">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12">
      <c r="A912" s="70">
        <v>84431</v>
      </c>
      <c r="B912" s="65" t="s">
        <v>1752</v>
      </c>
      <c r="C912" s="278" t="s">
        <v>1753</v>
      </c>
      <c r="D912" s="192">
        <v>0</v>
      </c>
      <c r="E912" s="192">
        <v>0</v>
      </c>
      <c r="F912" s="71" t="str">
        <f t="shared" si="169"/>
        <v>-</v>
      </c>
    </row>
    <row r="913" spans="1:6" ht="12">
      <c r="A913" s="70">
        <v>84432</v>
      </c>
      <c r="B913" s="65" t="s">
        <v>1754</v>
      </c>
      <c r="C913" s="278" t="s">
        <v>1755</v>
      </c>
      <c r="D913" s="192">
        <v>0</v>
      </c>
      <c r="E913" s="192">
        <v>0</v>
      </c>
      <c r="F913" s="71" t="str">
        <f t="shared" si="169"/>
        <v>-</v>
      </c>
    </row>
    <row r="914" spans="1:6" ht="12">
      <c r="A914" s="70" t="s">
        <v>1756</v>
      </c>
      <c r="B914" s="65" t="s">
        <v>1757</v>
      </c>
      <c r="C914" s="278" t="s">
        <v>1756</v>
      </c>
      <c r="D914" s="192">
        <v>0</v>
      </c>
      <c r="E914" s="192">
        <v>0</v>
      </c>
      <c r="F914" s="71" t="str">
        <f t="shared" si="169"/>
        <v>-</v>
      </c>
    </row>
    <row r="915" spans="1:6" ht="22.8">
      <c r="A915" s="70">
        <v>84442</v>
      </c>
      <c r="B915" s="65" t="s">
        <v>1758</v>
      </c>
      <c r="C915" s="278" t="s">
        <v>1759</v>
      </c>
      <c r="D915" s="192">
        <v>0</v>
      </c>
      <c r="E915" s="192">
        <v>0</v>
      </c>
      <c r="F915" s="71" t="str">
        <f t="shared" si="169"/>
        <v>-</v>
      </c>
    </row>
    <row r="916" spans="1:6" ht="22.8">
      <c r="A916" s="70">
        <v>84452</v>
      </c>
      <c r="B916" s="182" t="s">
        <v>1760</v>
      </c>
      <c r="C916" s="278" t="s">
        <v>1761</v>
      </c>
      <c r="D916" s="192">
        <v>0</v>
      </c>
      <c r="E916" s="192">
        <v>0</v>
      </c>
      <c r="F916" s="71" t="str">
        <f t="shared" si="169"/>
        <v>-</v>
      </c>
    </row>
    <row r="917" spans="1:6" ht="22.8">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2.8">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2.8">
      <c r="A937" s="70">
        <v>84761</v>
      </c>
      <c r="B937" s="182" t="s">
        <v>1802</v>
      </c>
      <c r="C937" s="278" t="s">
        <v>1803</v>
      </c>
      <c r="D937" s="192">
        <v>0</v>
      </c>
      <c r="E937" s="192">
        <v>0</v>
      </c>
      <c r="F937" s="71" t="str">
        <f t="shared" si="169"/>
        <v>-</v>
      </c>
    </row>
    <row r="938" spans="1:6" ht="22.8">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2.8">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12">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12">
      <c r="A948" s="63">
        <v>51532</v>
      </c>
      <c r="B948" s="64" t="s">
        <v>1824</v>
      </c>
      <c r="C948" s="247" t="s">
        <v>1825</v>
      </c>
      <c r="D948" s="194">
        <v>0</v>
      </c>
      <c r="E948" s="194">
        <v>0</v>
      </c>
      <c r="F948" s="45" t="str">
        <f t="shared" si="169"/>
        <v>-</v>
      </c>
    </row>
    <row r="949" spans="1:6" ht="22.8">
      <c r="A949" s="63">
        <v>51542</v>
      </c>
      <c r="B949" s="64" t="s">
        <v>1826</v>
      </c>
      <c r="C949" s="247" t="s">
        <v>1827</v>
      </c>
      <c r="D949" s="194">
        <v>0</v>
      </c>
      <c r="E949" s="194">
        <v>0</v>
      </c>
      <c r="F949" s="45" t="str">
        <f t="shared" si="169"/>
        <v>-</v>
      </c>
    </row>
    <row r="950" spans="1:6" ht="22.8">
      <c r="A950" s="63">
        <v>51552</v>
      </c>
      <c r="B950" s="183" t="s">
        <v>1828</v>
      </c>
      <c r="C950" s="247" t="s">
        <v>1829</v>
      </c>
      <c r="D950" s="194">
        <v>0</v>
      </c>
      <c r="E950" s="194">
        <v>0</v>
      </c>
      <c r="F950" s="45" t="str">
        <f t="shared" si="169"/>
        <v>-</v>
      </c>
    </row>
    <row r="951" spans="1:6" ht="12">
      <c r="A951" s="63">
        <v>51631</v>
      </c>
      <c r="B951" s="64" t="s">
        <v>1830</v>
      </c>
      <c r="C951" s="247" t="s">
        <v>1831</v>
      </c>
      <c r="D951" s="194">
        <v>0</v>
      </c>
      <c r="E951" s="194">
        <v>0</v>
      </c>
      <c r="F951" s="45" t="str">
        <f t="shared" si="169"/>
        <v>-</v>
      </c>
    </row>
    <row r="952" spans="1:6" ht="12">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2.8">
      <c r="A965" s="63">
        <v>51761</v>
      </c>
      <c r="B965" s="65" t="s">
        <v>1858</v>
      </c>
      <c r="C965" s="247" t="s">
        <v>1859</v>
      </c>
      <c r="D965" s="194">
        <v>0</v>
      </c>
      <c r="E965" s="194">
        <v>0</v>
      </c>
      <c r="F965" s="45" t="str">
        <f t="shared" si="169"/>
        <v>-</v>
      </c>
    </row>
    <row r="966" spans="1:6" ht="22.8">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12">
      <c r="A969" s="70">
        <v>54132</v>
      </c>
      <c r="B969" s="65" t="s">
        <v>1866</v>
      </c>
      <c r="C969" s="278" t="s">
        <v>1867</v>
      </c>
      <c r="D969" s="192">
        <v>0</v>
      </c>
      <c r="E969" s="192">
        <v>0</v>
      </c>
      <c r="F969" s="71" t="str">
        <f t="shared" si="169"/>
        <v>-</v>
      </c>
    </row>
    <row r="970" spans="1:6" ht="12">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12">
      <c r="A972" s="63">
        <v>54162</v>
      </c>
      <c r="B972" s="65" t="s">
        <v>1872</v>
      </c>
      <c r="C972" s="247" t="s">
        <v>1873</v>
      </c>
      <c r="D972" s="194">
        <v>0</v>
      </c>
      <c r="E972" s="194">
        <v>0</v>
      </c>
      <c r="F972" s="45" t="str">
        <f t="shared" si="169"/>
        <v>-</v>
      </c>
    </row>
    <row r="973" spans="1:6" ht="22.8">
      <c r="A973" s="63">
        <v>54221</v>
      </c>
      <c r="B973" s="182" t="s">
        <v>1874</v>
      </c>
      <c r="C973" s="247" t="s">
        <v>1875</v>
      </c>
      <c r="D973" s="194">
        <v>0</v>
      </c>
      <c r="E973" s="194">
        <v>0</v>
      </c>
      <c r="F973" s="45" t="str">
        <f t="shared" si="169"/>
        <v>-</v>
      </c>
    </row>
    <row r="974" spans="1:6" ht="22.8">
      <c r="A974" s="70">
        <v>54222</v>
      </c>
      <c r="B974" s="182" t="s">
        <v>1876</v>
      </c>
      <c r="C974" s="278" t="s">
        <v>1877</v>
      </c>
      <c r="D974" s="192">
        <v>0</v>
      </c>
      <c r="E974" s="192">
        <v>0</v>
      </c>
      <c r="F974" s="71" t="str">
        <f t="shared" si="169"/>
        <v>-</v>
      </c>
    </row>
    <row r="975" spans="1:6" ht="12">
      <c r="A975" s="70" t="s">
        <v>1878</v>
      </c>
      <c r="B975" s="65" t="s">
        <v>1879</v>
      </c>
      <c r="C975" s="278" t="s">
        <v>1878</v>
      </c>
      <c r="D975" s="192">
        <v>0</v>
      </c>
      <c r="E975" s="192">
        <v>0</v>
      </c>
      <c r="F975" s="71" t="str">
        <f t="shared" si="169"/>
        <v>-</v>
      </c>
    </row>
    <row r="976" spans="1:6" ht="22.8">
      <c r="A976" s="70">
        <v>54232</v>
      </c>
      <c r="B976" s="182" t="s">
        <v>1880</v>
      </c>
      <c r="C976" s="278" t="s">
        <v>1881</v>
      </c>
      <c r="D976" s="192">
        <v>0</v>
      </c>
      <c r="E976" s="192">
        <v>0</v>
      </c>
      <c r="F976" s="71" t="str">
        <f t="shared" si="169"/>
        <v>-</v>
      </c>
    </row>
    <row r="977" spans="1:6" ht="22.8">
      <c r="A977" s="70">
        <v>54242</v>
      </c>
      <c r="B977" s="65" t="s">
        <v>1882</v>
      </c>
      <c r="C977" s="278" t="s">
        <v>1883</v>
      </c>
      <c r="D977" s="192">
        <v>0</v>
      </c>
      <c r="E977" s="192">
        <v>0</v>
      </c>
      <c r="F977" s="71" t="str">
        <f t="shared" si="169"/>
        <v>-</v>
      </c>
    </row>
    <row r="978" spans="1:6" ht="22.8">
      <c r="A978" s="70" t="s">
        <v>1884</v>
      </c>
      <c r="B978" s="65" t="s">
        <v>1885</v>
      </c>
      <c r="C978" s="278" t="s">
        <v>1884</v>
      </c>
      <c r="D978" s="192">
        <v>0</v>
      </c>
      <c r="E978" s="192">
        <v>0</v>
      </c>
      <c r="F978" s="71" t="str">
        <f t="shared" si="169"/>
        <v>-</v>
      </c>
    </row>
    <row r="979" spans="1:6" ht="22.8">
      <c r="A979" s="70">
        <v>54312</v>
      </c>
      <c r="B979" s="182" t="s">
        <v>1886</v>
      </c>
      <c r="C979" s="278" t="s">
        <v>1887</v>
      </c>
      <c r="D979" s="192">
        <v>0</v>
      </c>
      <c r="E979" s="192">
        <v>0</v>
      </c>
      <c r="F979" s="71" t="str">
        <f t="shared" si="169"/>
        <v>-</v>
      </c>
    </row>
    <row r="980" spans="1:6" ht="22.8">
      <c r="A980" s="70">
        <v>54431</v>
      </c>
      <c r="B980" s="65" t="s">
        <v>1888</v>
      </c>
      <c r="C980" s="278" t="s">
        <v>1889</v>
      </c>
      <c r="D980" s="192">
        <v>0</v>
      </c>
      <c r="E980" s="192">
        <v>0</v>
      </c>
      <c r="F980" s="71" t="str">
        <f t="shared" si="169"/>
        <v>-</v>
      </c>
    </row>
    <row r="981" spans="1:6" ht="22.8">
      <c r="A981" s="70">
        <v>54432</v>
      </c>
      <c r="B981" s="65" t="s">
        <v>1890</v>
      </c>
      <c r="C981" s="278" t="s">
        <v>1891</v>
      </c>
      <c r="D981" s="192">
        <v>0</v>
      </c>
      <c r="E981" s="192">
        <v>0</v>
      </c>
      <c r="F981" s="71" t="str">
        <f t="shared" si="169"/>
        <v>-</v>
      </c>
    </row>
    <row r="982" spans="1:6" ht="22.8">
      <c r="A982" s="70" t="s">
        <v>1892</v>
      </c>
      <c r="B982" s="65" t="s">
        <v>1893</v>
      </c>
      <c r="C982" s="278" t="s">
        <v>1892</v>
      </c>
      <c r="D982" s="192">
        <v>0</v>
      </c>
      <c r="E982" s="192">
        <v>0</v>
      </c>
      <c r="F982" s="71" t="str">
        <f t="shared" si="169"/>
        <v>-</v>
      </c>
    </row>
    <row r="983" spans="1:6" ht="22.8">
      <c r="A983" s="70">
        <v>54442</v>
      </c>
      <c r="B983" s="65" t="s">
        <v>1894</v>
      </c>
      <c r="C983" s="278" t="s">
        <v>1895</v>
      </c>
      <c r="D983" s="192">
        <v>0</v>
      </c>
      <c r="E983" s="192">
        <v>0</v>
      </c>
      <c r="F983" s="71" t="str">
        <f t="shared" si="169"/>
        <v>-</v>
      </c>
    </row>
    <row r="984" spans="1:6" ht="22.8">
      <c r="A984" s="70">
        <v>54452</v>
      </c>
      <c r="B984" s="65" t="s">
        <v>1896</v>
      </c>
      <c r="C984" s="278" t="s">
        <v>1897</v>
      </c>
      <c r="D984" s="192">
        <v>0</v>
      </c>
      <c r="E984" s="192">
        <v>0</v>
      </c>
      <c r="F984" s="71" t="str">
        <f t="shared" si="169"/>
        <v>-</v>
      </c>
    </row>
    <row r="985" spans="1:6" ht="22.8">
      <c r="A985" s="70" t="s">
        <v>1898</v>
      </c>
      <c r="B985" s="65" t="s">
        <v>1899</v>
      </c>
      <c r="C985" s="278" t="s">
        <v>1898</v>
      </c>
      <c r="D985" s="192">
        <v>0</v>
      </c>
      <c r="E985" s="192">
        <v>0</v>
      </c>
      <c r="F985" s="71" t="str">
        <f t="shared" si="169"/>
        <v>-</v>
      </c>
    </row>
    <row r="986" spans="1:6" ht="12">
      <c r="A986" s="70">
        <v>54461</v>
      </c>
      <c r="B986" s="65" t="s">
        <v>1900</v>
      </c>
      <c r="C986" s="278" t="s">
        <v>1901</v>
      </c>
      <c r="D986" s="192">
        <v>0</v>
      </c>
      <c r="E986" s="192">
        <v>0</v>
      </c>
      <c r="F986" s="71" t="str">
        <f t="shared" si="169"/>
        <v>-</v>
      </c>
    </row>
    <row r="987" spans="1:6" ht="12">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2.8">
      <c r="A989" s="70">
        <v>54472</v>
      </c>
      <c r="B989" s="182" t="s">
        <v>1906</v>
      </c>
      <c r="C989" s="278" t="s">
        <v>1907</v>
      </c>
      <c r="D989" s="192">
        <v>0</v>
      </c>
      <c r="E989" s="192">
        <v>0</v>
      </c>
      <c r="F989" s="71" t="str">
        <f t="shared" si="169"/>
        <v>-</v>
      </c>
    </row>
    <row r="990" spans="1:6" ht="22.8">
      <c r="A990" s="70">
        <v>54482</v>
      </c>
      <c r="B990" s="182" t="s">
        <v>1908</v>
      </c>
      <c r="C990" s="278" t="s">
        <v>1909</v>
      </c>
      <c r="D990" s="192">
        <v>0</v>
      </c>
      <c r="E990" s="192">
        <v>0</v>
      </c>
      <c r="F990" s="71" t="str">
        <f t="shared" si="169"/>
        <v>-</v>
      </c>
    </row>
    <row r="991" spans="1:6" ht="22.8">
      <c r="A991" s="70" t="s">
        <v>1910</v>
      </c>
      <c r="B991" s="182" t="s">
        <v>1911</v>
      </c>
      <c r="C991" s="278" t="s">
        <v>1910</v>
      </c>
      <c r="D991" s="192">
        <v>0</v>
      </c>
      <c r="E991" s="192">
        <v>0</v>
      </c>
      <c r="F991" s="71" t="str">
        <f t="shared" si="169"/>
        <v>-</v>
      </c>
    </row>
    <row r="992" spans="1:6" ht="22.8">
      <c r="A992" s="70">
        <v>54532</v>
      </c>
      <c r="B992" s="65" t="s">
        <v>1912</v>
      </c>
      <c r="C992" s="278" t="s">
        <v>1913</v>
      </c>
      <c r="D992" s="192">
        <v>56877.83</v>
      </c>
      <c r="E992" s="192">
        <v>0</v>
      </c>
      <c r="F992" s="71">
        <f t="shared" si="169"/>
        <v>0</v>
      </c>
    </row>
    <row r="993" spans="1:6" ht="12.75" customHeight="1">
      <c r="A993" s="70">
        <v>54542</v>
      </c>
      <c r="B993" s="65" t="s">
        <v>1914</v>
      </c>
      <c r="C993" s="278" t="s">
        <v>1915</v>
      </c>
      <c r="D993" s="192">
        <v>0</v>
      </c>
      <c r="E993" s="192">
        <v>0</v>
      </c>
      <c r="F993" s="71" t="str">
        <f t="shared" si="169"/>
        <v>-</v>
      </c>
    </row>
    <row r="994" spans="1:6" ht="22.8">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119494.75</v>
      </c>
      <c r="E996" s="192">
        <v>0</v>
      </c>
      <c r="F996" s="71">
        <f t="shared" si="169"/>
        <v>0</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12">
      <c r="A1003" s="70">
        <v>54751</v>
      </c>
      <c r="B1003" s="65" t="s">
        <v>1934</v>
      </c>
      <c r="C1003" s="278" t="s">
        <v>1935</v>
      </c>
      <c r="D1003" s="192">
        <v>0</v>
      </c>
      <c r="E1003" s="192">
        <v>0</v>
      </c>
      <c r="F1003" s="71" t="str">
        <f t="shared" si="169"/>
        <v>-</v>
      </c>
    </row>
    <row r="1004" spans="1:6" ht="12">
      <c r="A1004" s="70">
        <v>54752</v>
      </c>
      <c r="B1004" s="65" t="s">
        <v>1936</v>
      </c>
      <c r="C1004" s="278" t="s">
        <v>1937</v>
      </c>
      <c r="D1004" s="192">
        <v>0</v>
      </c>
      <c r="E1004" s="192">
        <v>0</v>
      </c>
      <c r="F1004" s="71" t="str">
        <f t="shared" si="169"/>
        <v>-</v>
      </c>
    </row>
    <row r="1005" spans="1:6" ht="22.8">
      <c r="A1005" s="70">
        <v>54761</v>
      </c>
      <c r="B1005" s="65" t="s">
        <v>1938</v>
      </c>
      <c r="C1005" s="278" t="s">
        <v>1939</v>
      </c>
      <c r="D1005" s="192">
        <v>0</v>
      </c>
      <c r="E1005" s="192">
        <v>0</v>
      </c>
      <c r="F1005" s="71" t="str">
        <f t="shared" si="169"/>
        <v>-</v>
      </c>
    </row>
    <row r="1006" spans="1:6" ht="22.8">
      <c r="A1006" s="70">
        <v>54762</v>
      </c>
      <c r="B1006" s="65" t="s">
        <v>1940</v>
      </c>
      <c r="C1006" s="278" t="s">
        <v>1941</v>
      </c>
      <c r="D1006" s="192">
        <v>0</v>
      </c>
      <c r="E1006" s="192">
        <v>0</v>
      </c>
      <c r="F1006" s="71" t="str">
        <f t="shared" si="169"/>
        <v>-</v>
      </c>
    </row>
    <row r="1007" spans="1:6" ht="22.8">
      <c r="A1007" s="70">
        <v>54771</v>
      </c>
      <c r="B1007" s="65" t="s">
        <v>1942</v>
      </c>
      <c r="C1007" s="278" t="s">
        <v>1943</v>
      </c>
      <c r="D1007" s="192">
        <v>0</v>
      </c>
      <c r="E1007" s="192">
        <v>0</v>
      </c>
      <c r="F1007" s="71" t="str">
        <f t="shared" ref="F1007:F1009" si="172">IF(D1007&lt;&gt;0,IF(E1007/D1007&gt;=100,"&gt;&gt;100",E1007/D1007*100),"-")</f>
        <v>-</v>
      </c>
    </row>
    <row r="1008" spans="1:6" ht="22.8">
      <c r="A1008" s="70">
        <v>54772</v>
      </c>
      <c r="B1008" s="65" t="s">
        <v>1944</v>
      </c>
      <c r="C1008" s="278" t="s">
        <v>1945</v>
      </c>
      <c r="D1008" s="192">
        <v>0</v>
      </c>
      <c r="E1008" s="192">
        <v>0</v>
      </c>
      <c r="F1008" s="71" t="str">
        <f t="shared" si="172"/>
        <v>-</v>
      </c>
    </row>
    <row r="1009" spans="1:6" ht="22.8">
      <c r="A1009" s="73">
        <v>55312</v>
      </c>
      <c r="B1009" s="65" t="s">
        <v>1946</v>
      </c>
      <c r="C1009" s="279" t="s">
        <v>1947</v>
      </c>
      <c r="D1009" s="193">
        <v>0</v>
      </c>
      <c r="E1009" s="193">
        <v>0</v>
      </c>
      <c r="F1009" s="75" t="str">
        <f t="shared" si="172"/>
        <v>-</v>
      </c>
    </row>
    <row r="1010" spans="1:6" ht="20.100000000000001" customHeight="1">
      <c r="A1010" s="375" t="s">
        <v>1948</v>
      </c>
      <c r="B1010" s="376"/>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v>0</v>
      </c>
      <c r="F1012" s="71" t="str">
        <f t="shared" ref="F1012:F1019" si="173">IF(D1012&lt;&gt;0,IF(E1012/D1012&gt;=100,"&gt;&gt;100",E1012/D1012*100),"-")</f>
        <v>-</v>
      </c>
    </row>
    <row r="1013" spans="1:6" ht="12">
      <c r="A1013" s="70" t="s">
        <v>1955</v>
      </c>
      <c r="B1013" s="65" t="s">
        <v>1956</v>
      </c>
      <c r="C1013" s="278" t="s">
        <v>1955</v>
      </c>
      <c r="D1013" s="283">
        <v>0</v>
      </c>
      <c r="E1013" s="283">
        <v>0</v>
      </c>
      <c r="F1013" s="71" t="str">
        <f t="shared" si="173"/>
        <v>-</v>
      </c>
    </row>
    <row r="1014" spans="1:6" ht="22.8">
      <c r="A1014" s="70" t="s">
        <v>1957</v>
      </c>
      <c r="B1014" s="65" t="s">
        <v>1958</v>
      </c>
      <c r="C1014" s="278" t="s">
        <v>1957</v>
      </c>
      <c r="D1014" s="283">
        <v>0</v>
      </c>
      <c r="E1014" s="283">
        <v>0</v>
      </c>
      <c r="F1014" s="71" t="str">
        <f t="shared" si="173"/>
        <v>-</v>
      </c>
    </row>
    <row r="1015" spans="1:6" ht="22.8">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2.8">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73"/>
      <c r="E1021" s="374"/>
      <c r="F1021" s="51"/>
    </row>
    <row r="1022" spans="1:6" ht="15" customHeight="1">
      <c r="A1022" s="140"/>
      <c r="B1022" s="163"/>
      <c r="C1022" s="173"/>
      <c r="D1022" s="373"/>
      <c r="E1022" s="374"/>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6" zoomScale="120" zoomScaleNormal="120" workbookViewId="0">
      <selection activeCell="E285" sqref="E285"/>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4" t="s">
        <v>2131</v>
      </c>
      <c r="B5" s="385"/>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7535647.5000000009</v>
      </c>
      <c r="E6" s="180">
        <f t="shared" si="0"/>
        <v>9792200.1500000004</v>
      </c>
      <c r="F6" s="181">
        <f t="shared" ref="F6:F298" si="1">IF(D6&gt;0,IF(E6/D6&gt;=100,"&gt;&gt;100",E6/D6*100),"-")</f>
        <v>129.9450398920597</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5775423.5100000007</v>
      </c>
      <c r="E7" s="79">
        <f t="shared" si="2"/>
        <v>7102491.0099999998</v>
      </c>
      <c r="F7" s="71">
        <f t="shared" si="1"/>
        <v>122.97783872822859</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465498.16000000003</v>
      </c>
      <c r="E8" s="79">
        <f>E9+E10-E11</f>
        <v>481330.21000000008</v>
      </c>
      <c r="F8" s="71">
        <f t="shared" si="1"/>
        <v>103.40109829864849</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432869.42</v>
      </c>
      <c r="E9" s="192">
        <v>493964.43</v>
      </c>
      <c r="F9" s="71">
        <f t="shared" si="1"/>
        <v>114.11395843115922</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131752.64000000001</v>
      </c>
      <c r="E10" s="192">
        <v>138195.10999999999</v>
      </c>
      <c r="F10" s="71">
        <f t="shared" si="1"/>
        <v>104.88982232158686</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99123.9</v>
      </c>
      <c r="E11" s="192">
        <v>150829.32999999999</v>
      </c>
      <c r="F11" s="71">
        <f t="shared" si="1"/>
        <v>152.16242500547295</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4582218.3500000006</v>
      </c>
      <c r="E12" s="79">
        <f t="shared" si="3"/>
        <v>5548774.3399999999</v>
      </c>
      <c r="F12" s="71">
        <f t="shared" si="1"/>
        <v>121.09362575443396</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4081036.5999999996</v>
      </c>
      <c r="E13" s="79">
        <f t="shared" si="4"/>
        <v>4802540.43</v>
      </c>
      <c r="F13" s="71">
        <f t="shared" si="1"/>
        <v>117.67942561456077</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1024318.07</v>
      </c>
      <c r="E15" s="192">
        <v>1636283.66</v>
      </c>
      <c r="F15" s="71">
        <f t="shared" si="1"/>
        <v>159.74370734277878</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863011.97</v>
      </c>
      <c r="E16" s="192">
        <v>1037856.79</v>
      </c>
      <c r="F16" s="71">
        <f t="shared" si="1"/>
        <v>120.25983718395008</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4315667.3499999996</v>
      </c>
      <c r="E17" s="192">
        <v>4531980.18</v>
      </c>
      <c r="F17" s="71">
        <f t="shared" si="1"/>
        <v>105.01226838069435</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2121960.79</v>
      </c>
      <c r="E18" s="192">
        <v>2403580.2000000002</v>
      </c>
      <c r="F18" s="71">
        <f t="shared" si="1"/>
        <v>113.27165946360395</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315606.74</v>
      </c>
      <c r="E19" s="79">
        <f t="shared" si="5"/>
        <v>515133.26</v>
      </c>
      <c r="F19" s="71">
        <f t="shared" si="1"/>
        <v>163.21998066327734</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76495.88</v>
      </c>
      <c r="E20" s="192">
        <v>136898.66</v>
      </c>
      <c r="F20" s="71">
        <f t="shared" si="1"/>
        <v>178.96213495419622</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21328.09</v>
      </c>
      <c r="E21" s="192">
        <v>21628.09</v>
      </c>
      <c r="F21" s="71">
        <f t="shared" si="1"/>
        <v>101.40659571485304</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20911.38</v>
      </c>
      <c r="E22" s="192">
        <v>19961</v>
      </c>
      <c r="F22" s="71">
        <f t="shared" si="1"/>
        <v>95.455201904417592</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5491.41</v>
      </c>
      <c r="E24" s="192">
        <v>5491.41</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12570.02</v>
      </c>
      <c r="E25" s="192">
        <v>12570.02</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1265132.29</v>
      </c>
      <c r="E26" s="192">
        <v>1536738.28</v>
      </c>
      <c r="F26" s="71">
        <f t="shared" si="1"/>
        <v>121.46858412727732</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1086322.33</v>
      </c>
      <c r="E28" s="192">
        <v>1218154.2</v>
      </c>
      <c r="F28" s="71">
        <f t="shared" si="1"/>
        <v>112.13561264086323</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7802.9900000000007</v>
      </c>
      <c r="E29" s="79">
        <f t="shared" si="6"/>
        <v>6425.9900000000007</v>
      </c>
      <c r="F29" s="71">
        <f t="shared" si="1"/>
        <v>82.352918560705575</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11548.37</v>
      </c>
      <c r="E30" s="192">
        <v>11548.37</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3745.38</v>
      </c>
      <c r="E34" s="192">
        <v>5122.38</v>
      </c>
      <c r="F34" s="71">
        <f t="shared" si="1"/>
        <v>136.76529484324689</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5308.91</v>
      </c>
      <c r="E35" s="79">
        <f t="shared" si="7"/>
        <v>5308.91</v>
      </c>
      <c r="F35" s="71">
        <f t="shared" si="1"/>
        <v>100</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6636.14</v>
      </c>
      <c r="E36" s="192">
        <v>6636.14</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1327.23</v>
      </c>
      <c r="E40" s="192">
        <v>1327.23</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172463.11</v>
      </c>
      <c r="E45" s="79">
        <f t="shared" si="9"/>
        <v>219365.75</v>
      </c>
      <c r="F45" s="71">
        <f t="shared" si="1"/>
        <v>127.19575218143753</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273131.36</v>
      </c>
      <c r="E48" s="192">
        <v>292006.36</v>
      </c>
      <c r="F48" s="71">
        <f t="shared" si="1"/>
        <v>106.91059422835959</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919144.09</v>
      </c>
      <c r="E49" s="192">
        <v>978219.09</v>
      </c>
      <c r="F49" s="71">
        <f t="shared" si="1"/>
        <v>106.42717509068682</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1019812.34</v>
      </c>
      <c r="E50" s="192">
        <v>1050859.7</v>
      </c>
      <c r="F50" s="71">
        <f t="shared" si="1"/>
        <v>103.04441893691931</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67.16</v>
      </c>
      <c r="E53" s="192">
        <v>67.16</v>
      </c>
      <c r="F53" s="71">
        <f t="shared" si="1"/>
        <v>100</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31767.119999999999</v>
      </c>
      <c r="E54" s="192">
        <v>30904.799999999999</v>
      </c>
      <c r="F54" s="71">
        <f t="shared" si="1"/>
        <v>97.285495191254356</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31834.28</v>
      </c>
      <c r="E55" s="192">
        <v>30971.96</v>
      </c>
      <c r="F55" s="71">
        <f t="shared" si="1"/>
        <v>97.291221915494873</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727707.00000000012</v>
      </c>
      <c r="E56" s="79">
        <f t="shared" si="11"/>
        <v>1072386.46</v>
      </c>
      <c r="F56" s="71">
        <f t="shared" si="1"/>
        <v>147.36514283908218</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615854.81000000006</v>
      </c>
      <c r="E57" s="192">
        <v>960534.27</v>
      </c>
      <c r="F57" s="71">
        <f t="shared" si="1"/>
        <v>155.96764925811001</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2842.81</v>
      </c>
      <c r="E58" s="192">
        <v>2842.81</v>
      </c>
      <c r="F58" s="71">
        <f t="shared" si="1"/>
        <v>100</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72479.25</v>
      </c>
      <c r="E61" s="192">
        <v>72479.25</v>
      </c>
      <c r="F61" s="71">
        <f t="shared" si="1"/>
        <v>100</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36530.129999999997</v>
      </c>
      <c r="E62" s="192">
        <v>36530.129999999997</v>
      </c>
      <c r="F62" s="71">
        <f t="shared" si="1"/>
        <v>100</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1760223.99</v>
      </c>
      <c r="E69" s="79">
        <f>E70+E82+E88+E119+E135+E147+E165+E171</f>
        <v>2689709.1400000006</v>
      </c>
      <c r="F69" s="71">
        <f t="shared" si="1"/>
        <v>152.80493592181986</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138393.13</v>
      </c>
      <c r="E70" s="79">
        <f t="shared" si="12"/>
        <v>792039.38</v>
      </c>
      <c r="F70" s="71">
        <f t="shared" si="1"/>
        <v>572.31119781740608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130553.87</v>
      </c>
      <c r="E71" s="79">
        <f t="shared" si="13"/>
        <v>789267.65</v>
      </c>
      <c r="F71" s="71">
        <f t="shared" si="1"/>
        <v>604.55323921075649</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130553.87</v>
      </c>
      <c r="E73" s="192">
        <v>789267.65</v>
      </c>
      <c r="F73" s="71">
        <f t="shared" si="1"/>
        <v>604.55323921075649</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7828.64</v>
      </c>
      <c r="E80" s="192">
        <v>2761.11</v>
      </c>
      <c r="F80" s="71">
        <f t="shared" si="1"/>
        <v>35.26934435610783</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10.62</v>
      </c>
      <c r="E81" s="192">
        <v>10.62</v>
      </c>
      <c r="F81" s="71">
        <f t="shared" si="1"/>
        <v>100</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21025.72</v>
      </c>
      <c r="E82" s="79">
        <f>SUM(E83:E85)-E86+E87</f>
        <v>27962.560000000001</v>
      </c>
      <c r="F82" s="71">
        <f t="shared" si="1"/>
        <v>132.99216388309176</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16.079999999999998</v>
      </c>
      <c r="E85" s="192">
        <v>0</v>
      </c>
      <c r="F85" s="71">
        <f t="shared" si="1"/>
        <v>0</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21009.64</v>
      </c>
      <c r="E87" s="192">
        <v>27962.560000000001</v>
      </c>
      <c r="F87" s="71">
        <f t="shared" si="1"/>
        <v>133.09395115765906</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363076.51</v>
      </c>
      <c r="E135" s="79">
        <f t="shared" si="21"/>
        <v>364406.51</v>
      </c>
      <c r="F135" s="71">
        <f t="shared" si="1"/>
        <v>100.3663139760818</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363076.51</v>
      </c>
      <c r="E136" s="79">
        <f t="shared" si="22"/>
        <v>364406.51</v>
      </c>
      <c r="F136" s="71">
        <f t="shared" si="1"/>
        <v>100.3663139760818</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363076.51</v>
      </c>
      <c r="E140" s="192">
        <v>364406.51</v>
      </c>
      <c r="F140" s="71">
        <f t="shared" si="1"/>
        <v>100.3663139760818</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1214559.78</v>
      </c>
      <c r="E147" s="79">
        <f t="shared" si="24"/>
        <v>1504003.9900000002</v>
      </c>
      <c r="F147" s="71">
        <f t="shared" si="1"/>
        <v>123.83120326938541</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566970.80000000005</v>
      </c>
      <c r="E148" s="192">
        <v>912901.4</v>
      </c>
      <c r="F148" s="71">
        <f t="shared" si="1"/>
        <v>161.0138299891282</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515657.77</v>
      </c>
      <c r="E159" s="192">
        <v>109995.58</v>
      </c>
      <c r="F159" s="71">
        <f t="shared" si="1"/>
        <v>21.331120444476188</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458691.78</v>
      </c>
      <c r="E160" s="192">
        <v>685608</v>
      </c>
      <c r="F160" s="71">
        <f t="shared" si="1"/>
        <v>149.47030443841831</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5170.42</v>
      </c>
      <c r="E163" s="192">
        <v>3548.18</v>
      </c>
      <c r="F163" s="71">
        <f t="shared" si="1"/>
        <v>68.62459916215704</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331930.99</v>
      </c>
      <c r="E164" s="192">
        <v>208049.17</v>
      </c>
      <c r="F164" s="71">
        <f t="shared" si="1"/>
        <v>62.678441081985149</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1296.7</v>
      </c>
      <c r="E165" s="79">
        <f t="shared" si="26"/>
        <v>1296.7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1296.7</v>
      </c>
      <c r="E167" s="192">
        <v>1296.7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21872.15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21872.15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9" t="s">
        <v>2432</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7535647.5000000009</v>
      </c>
      <c r="E176" s="79">
        <f>E177+E251</f>
        <v>9792200.1500000004</v>
      </c>
      <c r="F176" s="71">
        <f t="shared" si="1"/>
        <v>129.9450398920597</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1025175.72</v>
      </c>
      <c r="E177" s="79">
        <f>E178+E197+E203+E219+E247+E248</f>
        <v>695031.38</v>
      </c>
      <c r="F177" s="71">
        <f t="shared" si="1"/>
        <v>67.796316908480819</v>
      </c>
      <c r="G177" s="66"/>
      <c r="H177" s="66"/>
      <c r="I177" s="66"/>
      <c r="J177" s="66"/>
      <c r="K177" s="66"/>
      <c r="L177" s="66"/>
      <c r="M177" s="66"/>
      <c r="N177" s="66"/>
      <c r="O177" s="66"/>
      <c r="P177" s="66"/>
      <c r="Q177" s="66"/>
      <c r="R177" s="66"/>
      <c r="S177" s="66"/>
      <c r="T177" s="66"/>
      <c r="U177" s="66"/>
      <c r="V177" s="66"/>
      <c r="W177" s="66"/>
    </row>
    <row r="178" spans="1:23" ht="12.75" customHeight="1">
      <c r="A178" s="70" t="s">
        <v>3</v>
      </c>
      <c r="B178" s="65" t="s">
        <v>2437</v>
      </c>
      <c r="C178" s="134" t="s">
        <v>3</v>
      </c>
      <c r="D178" s="79">
        <f>SUM(D179:D181)+D185+D186+SUM(D194:D196)</f>
        <v>659324.73</v>
      </c>
      <c r="E178" s="79">
        <f>SUM(E179:E181)+E185+E186+SUM(E194:E196)</f>
        <v>491430.6399999999</v>
      </c>
      <c r="F178" s="71">
        <f t="shared" si="1"/>
        <v>74.535447805817924</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39731.050000000003</v>
      </c>
      <c r="E179" s="192">
        <v>64585.88</v>
      </c>
      <c r="F179" s="71">
        <f t="shared" si="1"/>
        <v>162.55769731733741</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309603.5</v>
      </c>
      <c r="E180" s="192">
        <v>375667.74</v>
      </c>
      <c r="F180" s="71">
        <f t="shared" si="1"/>
        <v>121.33833758339294</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1083.7</v>
      </c>
      <c r="E181" s="79">
        <f t="shared" si="28"/>
        <v>1025.8499999999999</v>
      </c>
      <c r="F181" s="71">
        <f t="shared" si="1"/>
        <v>94.661806773092167</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18.16</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1065.54</v>
      </c>
      <c r="E184" s="192">
        <v>1025.8499999999999</v>
      </c>
      <c r="F184" s="71">
        <f t="shared" si="1"/>
        <v>96.275128104059903</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663.61</v>
      </c>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2452</v>
      </c>
      <c r="B186" s="65" t="s">
        <v>2453</v>
      </c>
      <c r="C186" s="134" t="s">
        <v>2452</v>
      </c>
      <c r="D186" s="79">
        <f>SUM(D187:D193)</f>
        <v>0</v>
      </c>
      <c r="E186" s="79">
        <f>SUM(E187:E193)</f>
        <v>8201.7199999999993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v>0</v>
      </c>
      <c r="E189" s="192">
        <v>8201.7199999999993</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17327.89</v>
      </c>
      <c r="E194" s="192">
        <v>23132.02</v>
      </c>
      <c r="F194" s="71">
        <f t="shared" si="1"/>
        <v>133.49588438061414</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291578.59000000003</v>
      </c>
      <c r="E196" s="192">
        <v>18153.82</v>
      </c>
      <c r="F196" s="71">
        <f t="shared" si="1"/>
        <v>6.2260469810214794</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365850.99</v>
      </c>
      <c r="E197" s="79">
        <f>SUM(E198:E202)</f>
        <v>151527.83000000002</v>
      </c>
      <c r="F197" s="71">
        <f t="shared" si="1"/>
        <v>41.417908968894693</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5736.34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200212.63</v>
      </c>
      <c r="E199" s="192">
        <v>60842.74</v>
      </c>
      <c r="F199" s="71">
        <f t="shared" ref="F199:F202" si="30">IF(D199&gt;0,IF(E199/D199&gt;=100,"&gt;&gt;100",E199/D199*100),"-")</f>
        <v>30.389061868874105</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165638.35999999999</v>
      </c>
      <c r="E202" s="192">
        <v>84948.75</v>
      </c>
      <c r="F202" s="71">
        <f t="shared" si="30"/>
        <v>51.28567440537325</v>
      </c>
      <c r="G202" s="66"/>
      <c r="H202" s="66"/>
      <c r="I202" s="66"/>
      <c r="J202" s="66"/>
      <c r="K202" s="66"/>
      <c r="L202" s="66"/>
      <c r="M202" s="66"/>
      <c r="N202" s="66"/>
      <c r="O202" s="66"/>
      <c r="P202" s="66"/>
      <c r="Q202" s="66"/>
      <c r="R202" s="66"/>
      <c r="S202" s="66"/>
      <c r="T202" s="66"/>
      <c r="U202" s="66"/>
      <c r="V202" s="66"/>
      <c r="W202" s="66"/>
    </row>
    <row r="203" spans="1:23" ht="1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0</v>
      </c>
      <c r="E247" s="192">
        <v>52072.91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6510471.7800000012</v>
      </c>
      <c r="E251" s="79">
        <f>+E252+E255-E264+E274+E291</f>
        <v>9097168.7699999996</v>
      </c>
      <c r="F251" s="71">
        <f t="shared" si="1"/>
        <v>139.73132942448601</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6135846.8700000001</v>
      </c>
      <c r="E252" s="79">
        <f>E253-E254</f>
        <v>7462914.3700000001</v>
      </c>
      <c r="F252" s="71">
        <f t="shared" si="1"/>
        <v>121.62810656974561</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6146356.7999999998</v>
      </c>
      <c r="E253" s="192">
        <v>7473424.2999999998</v>
      </c>
      <c r="F253" s="71">
        <f t="shared" si="1"/>
        <v>121.59112370437069</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10509.93</v>
      </c>
      <c r="E254" s="192">
        <v>10509.93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-841231.56999999983</v>
      </c>
      <c r="E255" s="79">
        <f>E256-E260</f>
        <v>128953.70999999996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2144874.9700000002</v>
      </c>
      <c r="E256" s="79">
        <f>SUM(E257:E259)</f>
        <v>4639414.46</v>
      </c>
      <c r="F256" s="71">
        <f t="shared" si="1"/>
        <v>216.30232647080589</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2144874.9700000002</v>
      </c>
      <c r="E257" s="192">
        <v>4639414.46</v>
      </c>
      <c r="F257" s="71">
        <f t="shared" si="1"/>
        <v>216.30232647080589</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2986106.54</v>
      </c>
      <c r="E260" s="79">
        <f>SUM(E261:E263)</f>
        <v>4510460.75</v>
      </c>
      <c r="F260" s="71">
        <f t="shared" si="1"/>
        <v>151.04821913018549</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2760100.49</v>
      </c>
      <c r="E262" s="192">
        <v>4284454.7</v>
      </c>
      <c r="F262" s="71">
        <f t="shared" si="1"/>
        <v>155.22821417273832</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226006.05</v>
      </c>
      <c r="E263" s="192">
        <v>226006.05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1214559.78</v>
      </c>
      <c r="E274" s="79">
        <f>SUM(E275:E277)+SUM(E286:E290)</f>
        <v>1504003.99</v>
      </c>
      <c r="F274" s="71">
        <f t="shared" si="1"/>
        <v>123.8312032693854</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428838.86</v>
      </c>
      <c r="E275" s="192">
        <v>857253.62</v>
      </c>
      <c r="F275" s="71">
        <f t="shared" ref="F275:F290" si="39">IF(D275&gt;0,IF(E275/D275&gt;=100,"&gt;&gt;100",E275/D275*100),"-")</f>
        <v>199.9011050444449</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496493.61</v>
      </c>
      <c r="E286" s="192">
        <v>89794.69</v>
      </c>
      <c r="F286" s="71">
        <f t="shared" si="39"/>
        <v>18.08576952279406</v>
      </c>
      <c r="G286" s="66"/>
      <c r="H286" s="66"/>
      <c r="I286" s="66"/>
      <c r="J286" s="66"/>
      <c r="K286" s="66"/>
      <c r="L286" s="66"/>
      <c r="M286" s="66"/>
      <c r="N286" s="66"/>
      <c r="O286" s="66"/>
      <c r="P286" s="66"/>
      <c r="Q286" s="66"/>
      <c r="R286" s="66"/>
      <c r="S286" s="66"/>
      <c r="T286" s="66"/>
      <c r="U286" s="66"/>
      <c r="V286" s="66"/>
      <c r="W286" s="66"/>
    </row>
    <row r="287" spans="1:23" ht="22.8">
      <c r="A287" s="70" t="s">
        <v>2640</v>
      </c>
      <c r="B287" s="65" t="s">
        <v>2641</v>
      </c>
      <c r="C287" s="134" t="s">
        <v>2640</v>
      </c>
      <c r="D287" s="192">
        <v>284056.89</v>
      </c>
      <c r="E287" s="192">
        <v>553407.5</v>
      </c>
      <c r="F287" s="71">
        <f t="shared" si="39"/>
        <v>194.82276948114162</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5170.42</v>
      </c>
      <c r="E290" s="192">
        <v>3548.18</v>
      </c>
      <c r="F290" s="71">
        <f t="shared" si="39"/>
        <v>68.62459916215704</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1296.7</v>
      </c>
      <c r="E291" s="79">
        <f>SUM(E292:E295)</f>
        <v>1296.7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1296.7</v>
      </c>
      <c r="E293" s="192">
        <v>1296.7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3329752.76</v>
      </c>
      <c r="E297" s="79">
        <f t="shared" si="42"/>
        <v>5929267.0300000003</v>
      </c>
      <c r="F297" s="71">
        <f t="shared" si="1"/>
        <v>178.06928794316852</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3329752.76</v>
      </c>
      <c r="E298" s="193">
        <v>5929267.0300000003</v>
      </c>
      <c r="F298" s="75">
        <f t="shared" si="1"/>
        <v>178.06928794316852</v>
      </c>
      <c r="G298" s="66"/>
      <c r="H298" s="66"/>
      <c r="I298" s="66"/>
      <c r="J298" s="66"/>
      <c r="K298" s="66"/>
      <c r="L298" s="66"/>
      <c r="M298" s="66"/>
      <c r="N298" s="66"/>
      <c r="O298" s="66"/>
      <c r="P298" s="66"/>
      <c r="Q298" s="66"/>
      <c r="R298" s="66"/>
      <c r="S298" s="66"/>
      <c r="T298" s="66"/>
      <c r="U298" s="66"/>
      <c r="V298" s="66"/>
      <c r="W298" s="66"/>
    </row>
    <row r="299" spans="1:23" ht="20.100000000000001" customHeight="1">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984229.45</v>
      </c>
      <c r="E302" s="192">
        <v>1098027.03</v>
      </c>
      <c r="F302" s="71">
        <f t="shared" si="43"/>
        <v>111.56209865494272</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562261.31999999995</v>
      </c>
      <c r="E303" s="192">
        <v>614026.13</v>
      </c>
      <c r="F303" s="71">
        <f t="shared" si="43"/>
        <v>109.20653940769036</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1296.7</v>
      </c>
      <c r="E305" s="192">
        <v>1296.7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628.53</v>
      </c>
      <c r="E308" s="192">
        <v>2529.59</v>
      </c>
      <c r="F308" s="71">
        <f t="shared" si="43"/>
        <v>402.46129858558862</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4253.4799999999996</v>
      </c>
      <c r="E309" s="192">
        <v>4253.4799999999996</v>
      </c>
      <c r="F309" s="71">
        <f t="shared" si="43"/>
        <v>100</v>
      </c>
      <c r="G309" s="66"/>
      <c r="H309" s="66"/>
      <c r="I309" s="66"/>
      <c r="J309" s="66"/>
      <c r="K309" s="66"/>
      <c r="L309" s="66"/>
      <c r="M309" s="66"/>
      <c r="N309" s="66"/>
      <c r="O309" s="66"/>
      <c r="P309" s="66"/>
      <c r="Q309" s="66"/>
      <c r="R309" s="66"/>
      <c r="S309" s="66"/>
      <c r="T309" s="66"/>
      <c r="U309" s="66"/>
      <c r="V309" s="66"/>
      <c r="W309" s="66"/>
    </row>
    <row r="310" spans="1:23" ht="22.8">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16127.63</v>
      </c>
      <c r="E311" s="192">
        <v>21179.49</v>
      </c>
      <c r="F311" s="71">
        <f t="shared" si="43"/>
        <v>131.32425533075846</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261799.97</v>
      </c>
      <c r="E336" s="192">
        <v>275082.96999999997</v>
      </c>
      <c r="F336" s="71">
        <f t="shared" si="43"/>
        <v>105.07372097865404</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397524.76</v>
      </c>
      <c r="E337" s="192">
        <v>216347.67</v>
      </c>
      <c r="F337" s="71">
        <f t="shared" si="43"/>
        <v>54.423696778032138</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244126.53</v>
      </c>
      <c r="E338" s="192">
        <v>38464.050000000003</v>
      </c>
      <c r="F338" s="71">
        <f t="shared" si="43"/>
        <v>15.755784510597845</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121724.46</v>
      </c>
      <c r="E339" s="192">
        <v>113063.78</v>
      </c>
      <c r="F339" s="71">
        <f t="shared" si="43"/>
        <v>92.885012593196137</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209.97</v>
      </c>
      <c r="E344" s="192">
        <v>16241.62</v>
      </c>
      <c r="F344" s="71">
        <f t="shared" si="43"/>
        <v>7735.2097918750305</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51766.61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306.3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1522359.38</v>
      </c>
      <c r="E387" s="192">
        <v>1576097.19</v>
      </c>
      <c r="F387" s="71">
        <f t="shared" si="44"/>
        <v>103.52990303774396</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1807393.38</v>
      </c>
      <c r="E391" s="288">
        <v>2617380.15</v>
      </c>
      <c r="F391" s="263">
        <f t="shared" si="44"/>
        <v>144.81518959641204</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1735789.69</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42" sqref="D142"/>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2834</v>
      </c>
      <c r="C5" s="138" t="s">
        <v>2136</v>
      </c>
      <c r="D5" s="58">
        <f t="shared" ref="D5:E5" si="0">D6+D10+D13+SUM(D17:D21)</f>
        <v>826829.69000000006</v>
      </c>
      <c r="E5" s="58">
        <f t="shared" si="0"/>
        <v>1241999.3799999999</v>
      </c>
      <c r="F5" s="59">
        <f t="shared" ref="F5:F141" si="1">IF(D5&gt;0,IF(E5/D5&gt;=100,"&gt;&gt;100",E5/D5*100),"-")</f>
        <v>150.2122377826079</v>
      </c>
      <c r="G5" s="42"/>
      <c r="H5" s="42"/>
      <c r="I5" s="42"/>
      <c r="J5" s="42"/>
      <c r="K5" s="42"/>
      <c r="L5" s="42"/>
      <c r="M5" s="42"/>
      <c r="N5" s="42"/>
      <c r="O5" s="42"/>
      <c r="P5" s="42"/>
      <c r="Q5" s="42"/>
      <c r="R5" s="42"/>
      <c r="S5" s="42"/>
      <c r="T5" s="42"/>
      <c r="U5" s="42"/>
      <c r="V5" s="42"/>
      <c r="W5" s="42"/>
      <c r="X5" s="42"/>
      <c r="Y5" s="42"/>
    </row>
    <row r="6" spans="1:25" ht="22.8">
      <c r="A6" s="57" t="s">
        <v>2138</v>
      </c>
      <c r="B6" s="183" t="s">
        <v>2835</v>
      </c>
      <c r="C6" s="139" t="s">
        <v>2138</v>
      </c>
      <c r="D6" s="60">
        <f t="shared" ref="D6:E6" si="2">SUM(D7:D9)</f>
        <v>792302.27</v>
      </c>
      <c r="E6" s="60">
        <f t="shared" si="2"/>
        <v>1189785.49</v>
      </c>
      <c r="F6" s="45">
        <f t="shared" si="1"/>
        <v>150.16812838362813</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710535.76</v>
      </c>
      <c r="E7" s="194">
        <v>971903</v>
      </c>
      <c r="F7" s="45">
        <f t="shared" si="1"/>
        <v>136.78453002843938</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81766.509999999995</v>
      </c>
      <c r="E8" s="194">
        <v>217882.49</v>
      </c>
      <c r="F8" s="45">
        <f t="shared" si="1"/>
        <v>266.46910819600834</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16749.54</v>
      </c>
      <c r="E13" s="60">
        <f t="shared" si="4"/>
        <v>30652.91</v>
      </c>
      <c r="F13" s="45">
        <f t="shared" si="1"/>
        <v>183.00747363808199</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16749.54</v>
      </c>
      <c r="E16" s="194">
        <v>30652.91</v>
      </c>
      <c r="F16" s="45">
        <f t="shared" si="1"/>
        <v>183.00747363808199</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17777.88</v>
      </c>
      <c r="E19" s="194">
        <v>21560.98</v>
      </c>
      <c r="F19" s="45">
        <f t="shared" si="1"/>
        <v>121.27981514106293</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2876</v>
      </c>
      <c r="C28" s="139" t="s">
        <v>2199</v>
      </c>
      <c r="D28" s="60">
        <f t="shared" ref="D28:E28" si="6">SUM(D29:D34)</f>
        <v>194699.94</v>
      </c>
      <c r="E28" s="60">
        <f t="shared" si="6"/>
        <v>134075.07999999999</v>
      </c>
      <c r="F28" s="45">
        <f t="shared" si="1"/>
        <v>68.862414646866341</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1459.44</v>
      </c>
      <c r="E29" s="194">
        <v>500</v>
      </c>
      <c r="F29" s="45">
        <f t="shared" si="1"/>
        <v>34.259716055473334</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164077.59</v>
      </c>
      <c r="E30" s="194">
        <v>112999.64</v>
      </c>
      <c r="F30" s="45">
        <f t="shared" si="1"/>
        <v>68.869636615213565</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29162.91</v>
      </c>
      <c r="E34" s="194">
        <v>20575.439999999999</v>
      </c>
      <c r="F34" s="45">
        <f t="shared" si="1"/>
        <v>70.55345299903199</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2889</v>
      </c>
      <c r="C35" s="139" t="s">
        <v>2201</v>
      </c>
      <c r="D35" s="60">
        <f t="shared" ref="D35:E35" si="7">D36+D39+D43+D50+D54+D60+D61+D66+D74</f>
        <v>920565.47000000009</v>
      </c>
      <c r="E35" s="60">
        <f t="shared" si="7"/>
        <v>351010.83</v>
      </c>
      <c r="F35" s="45">
        <f t="shared" si="1"/>
        <v>38.129914866348393</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7013.9</v>
      </c>
      <c r="E50" s="60">
        <f t="shared" si="11"/>
        <v>9912.5</v>
      </c>
      <c r="F50" s="45">
        <f t="shared" si="1"/>
        <v>141.32650878968903</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7013.9</v>
      </c>
      <c r="E53" s="194">
        <v>9912.5</v>
      </c>
      <c r="F53" s="45">
        <f t="shared" si="1"/>
        <v>141.32650878968903</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569240.43000000005</v>
      </c>
      <c r="E54" s="60">
        <f t="shared" si="12"/>
        <v>217953.35</v>
      </c>
      <c r="F54" s="45">
        <f t="shared" si="1"/>
        <v>38.288452209903639</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569240.43000000005</v>
      </c>
      <c r="E55" s="194">
        <v>217953.35</v>
      </c>
      <c r="F55" s="45">
        <f t="shared" si="1"/>
        <v>38.288452209903639</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344311.14</v>
      </c>
      <c r="E61" s="60">
        <f t="shared" si="13"/>
        <v>123144.98</v>
      </c>
      <c r="F61" s="45">
        <f t="shared" si="1"/>
        <v>35.765610139712585</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344311.14</v>
      </c>
      <c r="E64" s="194">
        <v>123144.98</v>
      </c>
      <c r="F64" s="45">
        <f t="shared" si="1"/>
        <v>35.765610139712585</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2965</v>
      </c>
      <c r="C75" s="139" t="s">
        <v>2209</v>
      </c>
      <c r="D75" s="60">
        <f t="shared" ref="D75:E75" si="15">SUM(D76:D81)</f>
        <v>124708.61000000002</v>
      </c>
      <c r="E75" s="60">
        <f t="shared" si="15"/>
        <v>157879.08000000002</v>
      </c>
      <c r="F75" s="45">
        <f t="shared" si="1"/>
        <v>126.59838001562203</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2966</v>
      </c>
      <c r="C76" s="139" t="s">
        <v>2211</v>
      </c>
      <c r="D76" s="194">
        <v>36151.51</v>
      </c>
      <c r="E76" s="194">
        <v>136883.23000000001</v>
      </c>
      <c r="F76" s="45">
        <f t="shared" si="1"/>
        <v>378.63765579916304</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2969</v>
      </c>
      <c r="C79" s="139" t="s">
        <v>2217</v>
      </c>
      <c r="D79" s="194">
        <v>48375</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2971</v>
      </c>
      <c r="C81" s="139" t="s">
        <v>2221</v>
      </c>
      <c r="D81" s="194">
        <v>40182.1</v>
      </c>
      <c r="E81" s="194">
        <v>20995.85</v>
      </c>
      <c r="F81" s="45">
        <f t="shared" si="1"/>
        <v>52.251748913073236</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2972</v>
      </c>
      <c r="C82" s="139" t="s">
        <v>2223</v>
      </c>
      <c r="D82" s="60">
        <f t="shared" ref="D82:E82" si="16">SUM(D83:D88)</f>
        <v>1435022.1199999999</v>
      </c>
      <c r="E82" s="60">
        <f t="shared" si="16"/>
        <v>3274589.7600000002</v>
      </c>
      <c r="F82" s="45">
        <f t="shared" si="1"/>
        <v>228.19089088327087</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2973</v>
      </c>
      <c r="C83" s="139" t="s">
        <v>2225</v>
      </c>
      <c r="D83" s="194">
        <v>8250</v>
      </c>
      <c r="E83" s="194">
        <v>0</v>
      </c>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2974</v>
      </c>
      <c r="C84" s="139" t="s">
        <v>2227</v>
      </c>
      <c r="D84" s="194">
        <v>58482.76</v>
      </c>
      <c r="E84" s="194">
        <v>77600</v>
      </c>
      <c r="F84" s="45">
        <f t="shared" si="1"/>
        <v>132.68867611583312</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2976</v>
      </c>
      <c r="C86" s="139" t="s">
        <v>2231</v>
      </c>
      <c r="D86" s="194">
        <v>205241.22</v>
      </c>
      <c r="E86" s="194">
        <v>189935.31</v>
      </c>
      <c r="F86" s="45">
        <f t="shared" si="1"/>
        <v>92.542477578334413</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1163048.1399999999</v>
      </c>
      <c r="E88" s="194">
        <v>3007054.45</v>
      </c>
      <c r="F88" s="45">
        <f t="shared" si="1"/>
        <v>258.54943975061946</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23490.83</v>
      </c>
      <c r="E89" s="60">
        <f t="shared" si="17"/>
        <v>26635.8</v>
      </c>
      <c r="F89" s="45">
        <f t="shared" si="1"/>
        <v>113.38807526170849</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5990.83</v>
      </c>
      <c r="E94" s="60">
        <f t="shared" si="19"/>
        <v>6635.8</v>
      </c>
      <c r="F94" s="45">
        <f t="shared" si="1"/>
        <v>110.76595396631186</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5990.83</v>
      </c>
      <c r="E95" s="194">
        <v>6635.8</v>
      </c>
      <c r="F95" s="45">
        <f t="shared" si="1"/>
        <v>110.76595396631186</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17500</v>
      </c>
      <c r="E106" s="194">
        <v>20000</v>
      </c>
      <c r="F106" s="45">
        <f t="shared" si="1"/>
        <v>114.28571428571428</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589180.30000000005</v>
      </c>
      <c r="E107" s="60">
        <f t="shared" si="21"/>
        <v>415634.19</v>
      </c>
      <c r="F107" s="45">
        <f t="shared" si="1"/>
        <v>70.544481884407872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79199.34</v>
      </c>
      <c r="E108" s="194">
        <v>232808.52</v>
      </c>
      <c r="F108" s="45">
        <f t="shared" si="1"/>
        <v>293.95260112016086</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413989.43</v>
      </c>
      <c r="E109" s="194">
        <v>106377.84</v>
      </c>
      <c r="F109" s="45">
        <f t="shared" si="1"/>
        <v>25.695786484210476</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v>6067.5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95991.53</v>
      </c>
      <c r="E113" s="194">
        <v>70380.33</v>
      </c>
      <c r="F113" s="45">
        <f t="shared" si="1"/>
        <v>73.319312651855853</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301400.40000000002</v>
      </c>
      <c r="E114" s="60">
        <f t="shared" si="22"/>
        <v>718800.68</v>
      </c>
      <c r="F114" s="45">
        <f t="shared" si="1"/>
        <v>238.48696949307299</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274467.75</v>
      </c>
      <c r="E115" s="60">
        <f t="shared" si="23"/>
        <v>665920.77</v>
      </c>
      <c r="F115" s="45">
        <f t="shared" si="1"/>
        <v>242.62259227176966</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266717.15000000002</v>
      </c>
      <c r="E116" s="194">
        <v>657794.64</v>
      </c>
      <c r="F116" s="45">
        <f t="shared" si="1"/>
        <v>246.62630055847549</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7750.6</v>
      </c>
      <c r="E117" s="194">
        <v>8126.13</v>
      </c>
      <c r="F117" s="45">
        <f t="shared" si="1"/>
        <v>104.84517327690759</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20002.650000000001</v>
      </c>
      <c r="E118" s="60">
        <f t="shared" si="24"/>
        <v>40169.39</v>
      </c>
      <c r="F118" s="45">
        <f t="shared" si="1"/>
        <v>200.82034130477712</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20002.650000000001</v>
      </c>
      <c r="E120" s="194">
        <v>40169.39</v>
      </c>
      <c r="F120" s="45">
        <f t="shared" si="1"/>
        <v>200.82034130477712</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6930</v>
      </c>
      <c r="E122" s="60">
        <f t="shared" si="25"/>
        <v>6900</v>
      </c>
      <c r="F122" s="45">
        <f t="shared" si="1"/>
        <v>99.567099567099575</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6930</v>
      </c>
      <c r="E124" s="194">
        <v>6900</v>
      </c>
      <c r="F124" s="45">
        <f t="shared" si="1"/>
        <v>99.567099567099575</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v>4874.0200000000004</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v>936.5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45402.53</v>
      </c>
      <c r="E129" s="60">
        <f t="shared" si="26"/>
        <v>53931.91</v>
      </c>
      <c r="F129" s="45">
        <f t="shared" si="1"/>
        <v>118.78613372426602</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12650</v>
      </c>
      <c r="E133" s="194">
        <v>10000</v>
      </c>
      <c r="F133" s="45">
        <f t="shared" si="1"/>
        <v>79.051383399209485</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21452.53</v>
      </c>
      <c r="E135" s="194">
        <v>39571.910000000003</v>
      </c>
      <c r="F135" s="45">
        <f t="shared" si="1"/>
        <v>184.46267176878442</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3076</v>
      </c>
      <c r="B138" s="183" t="s">
        <v>3077</v>
      </c>
      <c r="C138" s="139" t="s">
        <v>3076</v>
      </c>
      <c r="D138" s="194">
        <v>9000</v>
      </c>
      <c r="E138" s="194">
        <v>1750</v>
      </c>
      <c r="F138" s="45">
        <f t="shared" si="1"/>
        <v>19.444444444444446</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2300</v>
      </c>
      <c r="E140" s="194">
        <v>2610</v>
      </c>
      <c r="F140" s="45">
        <f t="shared" si="1"/>
        <v>113.47826086956523</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4461299.8900000006</v>
      </c>
      <c r="E141" s="81">
        <f t="shared" si="28"/>
        <v>6374556.7100000009</v>
      </c>
      <c r="F141" s="61">
        <f t="shared" si="1"/>
        <v>142.88563573788355</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90" t="s">
        <v>3084</v>
      </c>
      <c r="B2" s="329"/>
      <c r="C2" s="329"/>
      <c r="D2" s="329"/>
      <c r="E2" s="329"/>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91"/>
      <c r="E51" s="329"/>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7" zoomScaleNormal="100" workbookViewId="0">
      <selection activeCell="D104" sqref="D104"/>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28" t="s">
        <v>3154</v>
      </c>
      <c r="B2" s="329"/>
      <c r="C2" s="329"/>
      <c r="D2" s="329"/>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1025175.72</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6529041.5500000007</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3</v>
      </c>
      <c r="B8" s="89" t="s">
        <v>3162</v>
      </c>
      <c r="C8" s="139" t="s">
        <v>3163</v>
      </c>
      <c r="D8" s="34">
        <f>SUM(D9:D16)</f>
        <v>4651862.8900000006</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651303.31000000006</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2901786.02</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219251.56</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6635.8</v>
      </c>
      <c r="E12" s="31"/>
      <c r="F12" s="31"/>
      <c r="G12" s="31"/>
      <c r="H12" s="31"/>
      <c r="I12" s="31"/>
      <c r="J12" s="31"/>
      <c r="K12" s="31"/>
      <c r="L12" s="31"/>
      <c r="M12" s="31"/>
      <c r="N12" s="31"/>
      <c r="O12" s="31"/>
      <c r="P12" s="31"/>
      <c r="Q12" s="31"/>
      <c r="R12" s="31"/>
      <c r="S12" s="31"/>
      <c r="T12" s="31"/>
      <c r="U12" s="31"/>
    </row>
    <row r="13" spans="1:24" ht="13.2">
      <c r="A13" s="70" t="s">
        <v>2452</v>
      </c>
      <c r="B13" s="65" t="s">
        <v>3169</v>
      </c>
      <c r="C13" s="139" t="s">
        <v>3170</v>
      </c>
      <c r="D13" s="199">
        <v>65088.49</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487531.1</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135849.42000000001</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184417.19</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1823253.62</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c r="A24" s="294" t="s">
        <v>2568</v>
      </c>
      <c r="B24" s="134" t="s">
        <v>3190</v>
      </c>
      <c r="C24" s="134" t="s">
        <v>3191</v>
      </c>
      <c r="D24" s="283">
        <v>53925.04</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6859185.8900000006</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3</v>
      </c>
      <c r="B27" s="89" t="s">
        <v>3195</v>
      </c>
      <c r="C27" s="139" t="s">
        <v>3196</v>
      </c>
      <c r="D27" s="34">
        <f>SUM(D28:D35)</f>
        <v>4819756.9800000004</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623814.26</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2835721.78</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219309.41</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5972.19</v>
      </c>
      <c r="E31" s="31"/>
      <c r="F31" s="31"/>
      <c r="G31" s="31"/>
      <c r="H31" s="31"/>
      <c r="I31" s="31"/>
      <c r="J31" s="31"/>
      <c r="K31" s="31"/>
      <c r="L31" s="31"/>
      <c r="M31" s="31"/>
      <c r="N31" s="31"/>
      <c r="O31" s="31"/>
      <c r="P31" s="31"/>
      <c r="Q31" s="31"/>
      <c r="R31" s="31"/>
      <c r="S31" s="31"/>
      <c r="T31" s="31"/>
      <c r="U31" s="31"/>
    </row>
    <row r="32" spans="1:21" ht="13.2">
      <c r="A32" s="63" t="s">
        <v>2452</v>
      </c>
      <c r="B32" s="65" t="s">
        <v>3169</v>
      </c>
      <c r="C32" s="139" t="s">
        <v>3201</v>
      </c>
      <c r="D32" s="199">
        <v>56886.77</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484361.19</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135849.42000000001</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457841.96</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2037576.78</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1852.13</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695031.37999999989</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338471.17999999993</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c r="A51" s="88" t="s">
        <v>3</v>
      </c>
      <c r="B51" s="134" t="s">
        <v>3229</v>
      </c>
      <c r="C51" s="139" t="s">
        <v>3230</v>
      </c>
      <c r="D51" s="34">
        <f>D52+D57+D62+D67+D72+D77+D82+D87</f>
        <v>247934.21999999997</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219683.08</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116011.47</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31671.87</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19800.27</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52199.47</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217.17000000000002</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4.3899999999999997</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54.09</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158.69</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8201.7199999999993</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8201.7199999999993</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14207.39</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6002.95</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1008.17</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929.07</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6267.2</v>
      </c>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5624.86</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5624.86</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38464.050000000003</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31492.78</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6971.27</v>
      </c>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52072.91</v>
      </c>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356560.2</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3</v>
      </c>
      <c r="B106" s="64" t="s">
        <v>3140</v>
      </c>
      <c r="C106" s="139" t="s">
        <v>3296</v>
      </c>
      <c r="D106" s="199">
        <v>243496.42</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113063.78</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3"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28" t="s">
        <v>3154</v>
      </c>
      <c r="B1" s="329"/>
      <c r="C1" s="329"/>
      <c r="D1" s="329"/>
      <c r="E1" s="51" t="s">
        <v>3301</v>
      </c>
      <c r="F1" s="51"/>
      <c r="G1" s="51"/>
      <c r="H1" s="51"/>
      <c r="I1" s="51"/>
      <c r="J1" s="51"/>
      <c r="K1" s="51"/>
      <c r="L1" s="51"/>
      <c r="M1" s="51"/>
      <c r="N1" s="51"/>
      <c r="O1" s="51"/>
      <c r="P1" s="51"/>
    </row>
    <row r="2" spans="1:17" ht="37.5" customHeight="1">
      <c r="A2" s="328" t="s">
        <v>3302</v>
      </c>
      <c r="B2" s="329"/>
      <c r="C2" s="329"/>
      <c r="D2" s="32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29986</v>
      </c>
      <c r="P3" s="51"/>
    </row>
    <row r="4" spans="1:17" ht="19.5" customHeight="1">
      <c r="A4" s="330" t="s">
        <v>3313</v>
      </c>
      <c r="B4" s="331"/>
      <c r="C4" s="33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33" t="s">
        <v>3326</v>
      </c>
      <c r="B14" s="326"/>
      <c r="C14" s="32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25" t="s">
        <v>3335</v>
      </c>
      <c r="B23" s="326"/>
      <c r="C23" s="327"/>
      <c r="D23" s="95"/>
      <c r="E23" s="51">
        <f>SUM(E24:E297)</f>
        <v>0</v>
      </c>
      <c r="F23" s="51">
        <f>SUM(F24:F297)</f>
        <v>10</v>
      </c>
      <c r="G23" s="51"/>
      <c r="H23" s="51"/>
      <c r="I23" s="51"/>
      <c r="J23" s="51"/>
      <c r="K23" s="51"/>
      <c r="L23" s="51"/>
      <c r="M23" s="51"/>
      <c r="N23" s="51"/>
      <c r="O23" s="51"/>
      <c r="P23" s="51"/>
    </row>
    <row r="24" spans="1:16" ht="20.399999999999999">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25" t="s">
        <v>1980</v>
      </c>
      <c r="B298" s="326"/>
      <c r="C298" s="32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25" t="s">
        <v>1983</v>
      </c>
      <c r="B342" s="326"/>
      <c r="C342" s="32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25" t="s">
        <v>1982</v>
      </c>
      <c r="B345" s="326"/>
      <c r="C345" s="32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25" t="s">
        <v>3654</v>
      </c>
      <c r="B347" s="326"/>
      <c r="C347" s="32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Gojak</cp:lastModifiedBy>
  <cp:lastPrinted>2025-11-26T12:43:51Z</cp:lastPrinted>
  <dcterms:created xsi:type="dcterms:W3CDTF">2022-04-01T05:14:30Z</dcterms:created>
  <dcterms:modified xsi:type="dcterms:W3CDTF">2026-03-01T20:32:16Z</dcterms:modified>
</cp:coreProperties>
</file>